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3395" windowHeight="7500" tabRatio="847" activeTab="7"/>
  </bookViews>
  <sheets>
    <sheet name="Uitslag W1-B1" sheetId="1" r:id="rId1"/>
    <sheet name="Uitslag W1-B2" sheetId="2" r:id="rId2"/>
    <sheet name="Uitslag W2-B1" sheetId="3" r:id="rId3"/>
    <sheet name="Uitslag W2-B2" sheetId="4" r:id="rId4"/>
    <sheet name="Uitslag W3-B1" sheetId="5" r:id="rId5"/>
    <sheet name="Uitslag W3-B2" sheetId="6" r:id="rId6"/>
    <sheet name="Uitslag W4-B1" sheetId="7" r:id="rId7"/>
    <sheet name="Uitslag W4-B2" sheetId="8" r:id="rId8"/>
  </sheets>
  <externalReferences>
    <externalReference r:id="rId9"/>
  </externalReferences>
  <definedNames>
    <definedName name="_xlnm.Print_Area" localSheetId="0">'Uitslag W1-B1'!$A$1:$AH$36</definedName>
    <definedName name="_xlnm.Print_Area" localSheetId="1">'Uitslag W1-B2'!$A$1:$AH$33</definedName>
    <definedName name="_xlnm.Print_Area" localSheetId="3">'Uitslag W2-B2'!$A$1:$AH$36</definedName>
    <definedName name="_xlnm.Print_Area" localSheetId="6">'Uitslag W4-B1'!$A$2:$AI$27</definedName>
  </definedNames>
  <calcPr calcId="145621" calcMode="manual"/>
</workbook>
</file>

<file path=xl/calcChain.xml><?xml version="1.0" encoding="utf-8"?>
<calcChain xmlns="http://schemas.openxmlformats.org/spreadsheetml/2006/main">
  <c r="AH37" i="6" l="1"/>
  <c r="AG37" i="6"/>
  <c r="AE37" i="6"/>
  <c r="AF37" i="6" s="1"/>
  <c r="AC37" i="6"/>
  <c r="AD37" i="6" s="1"/>
  <c r="AB37" i="6"/>
  <c r="AA37" i="6"/>
  <c r="Z37" i="6"/>
  <c r="X37" i="6"/>
  <c r="W37" i="6"/>
  <c r="U37" i="6"/>
  <c r="V37" i="6" s="1"/>
  <c r="S37" i="6"/>
  <c r="T37" i="6" s="1"/>
  <c r="R37" i="6"/>
  <c r="Q37" i="6"/>
  <c r="P37" i="6"/>
  <c r="I37" i="6"/>
  <c r="F37" i="6"/>
  <c r="E37" i="6"/>
  <c r="D37" i="6"/>
  <c r="C37" i="6"/>
  <c r="B37" i="6"/>
  <c r="AH36" i="6"/>
  <c r="AG36" i="6"/>
  <c r="AE36" i="6"/>
  <c r="AF36" i="6" s="1"/>
  <c r="AC36" i="6"/>
  <c r="AD36" i="6" s="1"/>
  <c r="AB36" i="6"/>
  <c r="AA36" i="6"/>
  <c r="Z36" i="6"/>
  <c r="X36" i="6"/>
  <c r="W36" i="6"/>
  <c r="U36" i="6"/>
  <c r="V36" i="6" s="1"/>
  <c r="S36" i="6"/>
  <c r="T36" i="6" s="1"/>
  <c r="R36" i="6"/>
  <c r="Q36" i="6"/>
  <c r="P36" i="6"/>
  <c r="I36" i="6"/>
  <c r="F36" i="6"/>
  <c r="E36" i="6"/>
  <c r="D36" i="6"/>
  <c r="C36" i="6"/>
  <c r="B36" i="6"/>
  <c r="AH35" i="6"/>
  <c r="AI35" i="6" s="1"/>
  <c r="AG35" i="6"/>
  <c r="AF35" i="6"/>
  <c r="AE35" i="6"/>
  <c r="AC35" i="6"/>
  <c r="AB35" i="6"/>
  <c r="Z35" i="6"/>
  <c r="AA35" i="6" s="1"/>
  <c r="X35" i="6"/>
  <c r="Y35" i="6" s="1"/>
  <c r="W35" i="6"/>
  <c r="V35" i="6"/>
  <c r="U35" i="6"/>
  <c r="S35" i="6"/>
  <c r="R35" i="6"/>
  <c r="P35" i="6"/>
  <c r="Q35" i="6" s="1"/>
  <c r="F35" i="6"/>
  <c r="E35" i="6"/>
  <c r="D35" i="6"/>
  <c r="C35" i="6"/>
  <c r="B35" i="6"/>
  <c r="AH34" i="6"/>
  <c r="AG34" i="6"/>
  <c r="AE34" i="6"/>
  <c r="AF34" i="6" s="1"/>
  <c r="AC34" i="6"/>
  <c r="AD34" i="6" s="1"/>
  <c r="AB34" i="6"/>
  <c r="AA34" i="6"/>
  <c r="Z34" i="6"/>
  <c r="X34" i="6"/>
  <c r="W34" i="6"/>
  <c r="U34" i="6"/>
  <c r="V34" i="6" s="1"/>
  <c r="S34" i="6"/>
  <c r="T34" i="6" s="1"/>
  <c r="R34" i="6"/>
  <c r="Q34" i="6"/>
  <c r="P34" i="6"/>
  <c r="I34" i="6"/>
  <c r="F34" i="6"/>
  <c r="E34" i="6"/>
  <c r="D34" i="6"/>
  <c r="C34" i="6"/>
  <c r="B34" i="6"/>
  <c r="AH33" i="6"/>
  <c r="AG33" i="6"/>
  <c r="AE33" i="6"/>
  <c r="AF33" i="6" s="1"/>
  <c r="AC33" i="6"/>
  <c r="AD33" i="6" s="1"/>
  <c r="AB33" i="6"/>
  <c r="AA33" i="6"/>
  <c r="Z33" i="6"/>
  <c r="X33" i="6"/>
  <c r="W33" i="6"/>
  <c r="U33" i="6"/>
  <c r="V33" i="6" s="1"/>
  <c r="S33" i="6"/>
  <c r="T33" i="6" s="1"/>
  <c r="R33" i="6"/>
  <c r="Q33" i="6"/>
  <c r="P33" i="6"/>
  <c r="I33" i="6"/>
  <c r="F33" i="6"/>
  <c r="E33" i="6"/>
  <c r="D33" i="6"/>
  <c r="C33" i="6"/>
  <c r="B33" i="6"/>
  <c r="AH32" i="6"/>
  <c r="AG32" i="6"/>
  <c r="AE32" i="6"/>
  <c r="AF32" i="6" s="1"/>
  <c r="AC32" i="6"/>
  <c r="AD32" i="6" s="1"/>
  <c r="AB32" i="6"/>
  <c r="AA32" i="6"/>
  <c r="Z32" i="6"/>
  <c r="X32" i="6"/>
  <c r="W32" i="6"/>
  <c r="U32" i="6"/>
  <c r="V32" i="6" s="1"/>
  <c r="S32" i="6"/>
  <c r="T32" i="6" s="1"/>
  <c r="R32" i="6"/>
  <c r="Q32" i="6"/>
  <c r="P32" i="6"/>
  <c r="I32" i="6"/>
  <c r="F32" i="6"/>
  <c r="E32" i="6"/>
  <c r="D32" i="6"/>
  <c r="C32" i="6"/>
  <c r="B32" i="6"/>
  <c r="AH31" i="6"/>
  <c r="AG31" i="6"/>
  <c r="AE31" i="6"/>
  <c r="AF31" i="6" s="1"/>
  <c r="AC31" i="6"/>
  <c r="AD31" i="6" s="1"/>
  <c r="AB31" i="6"/>
  <c r="AA31" i="6"/>
  <c r="Z31" i="6"/>
  <c r="X31" i="6"/>
  <c r="W31" i="6"/>
  <c r="U31" i="6"/>
  <c r="V31" i="6" s="1"/>
  <c r="S31" i="6"/>
  <c r="T31" i="6" s="1"/>
  <c r="R31" i="6"/>
  <c r="Q31" i="6"/>
  <c r="P31" i="6"/>
  <c r="I31" i="6"/>
  <c r="F31" i="6"/>
  <c r="E31" i="6"/>
  <c r="D31" i="6"/>
  <c r="C31" i="6"/>
  <c r="B31" i="6"/>
  <c r="AH30" i="6"/>
  <c r="AI30" i="6" s="1"/>
  <c r="AG30" i="6"/>
  <c r="AF30" i="6"/>
  <c r="AE30" i="6"/>
  <c r="AC30" i="6"/>
  <c r="AB30" i="6"/>
  <c r="Z30" i="6"/>
  <c r="AA30" i="6" s="1"/>
  <c r="X30" i="6"/>
  <c r="Y30" i="6" s="1"/>
  <c r="W30" i="6"/>
  <c r="V30" i="6"/>
  <c r="U30" i="6"/>
  <c r="S30" i="6"/>
  <c r="R30" i="6"/>
  <c r="P30" i="6"/>
  <c r="Q30" i="6" s="1"/>
  <c r="F30" i="6"/>
  <c r="E30" i="6"/>
  <c r="D30" i="6"/>
  <c r="C30" i="6"/>
  <c r="B30" i="6"/>
  <c r="AH29" i="6"/>
  <c r="AG29" i="6"/>
  <c r="AE29" i="6"/>
  <c r="AF29" i="6" s="1"/>
  <c r="AC29" i="6"/>
  <c r="AD29" i="6" s="1"/>
  <c r="AB29" i="6"/>
  <c r="AA29" i="6"/>
  <c r="Z29" i="6"/>
  <c r="X29" i="6"/>
  <c r="W29" i="6"/>
  <c r="U29" i="6"/>
  <c r="V29" i="6" s="1"/>
  <c r="S29" i="6"/>
  <c r="T29" i="6" s="1"/>
  <c r="R29" i="6"/>
  <c r="Q29" i="6"/>
  <c r="P29" i="6"/>
  <c r="I29" i="6"/>
  <c r="F29" i="6"/>
  <c r="E29" i="6"/>
  <c r="D29" i="6"/>
  <c r="C29" i="6"/>
  <c r="B29" i="6"/>
  <c r="AH28" i="6"/>
  <c r="AG28" i="6"/>
  <c r="AE28" i="6"/>
  <c r="AF28" i="6" s="1"/>
  <c r="AC28" i="6"/>
  <c r="AD28" i="6" s="1"/>
  <c r="AB28" i="6"/>
  <c r="AA28" i="6"/>
  <c r="Z28" i="6"/>
  <c r="X28" i="6"/>
  <c r="W28" i="6"/>
  <c r="U28" i="6"/>
  <c r="V28" i="6" s="1"/>
  <c r="S28" i="6"/>
  <c r="T28" i="6" s="1"/>
  <c r="R28" i="6"/>
  <c r="Q28" i="6"/>
  <c r="P28" i="6"/>
  <c r="I28" i="6"/>
  <c r="F28" i="6"/>
  <c r="E28" i="6"/>
  <c r="D28" i="6"/>
  <c r="C28" i="6"/>
  <c r="B28" i="6"/>
  <c r="AH27" i="6"/>
  <c r="AG27" i="6"/>
  <c r="AE27" i="6"/>
  <c r="AF27" i="6" s="1"/>
  <c r="AC27" i="6"/>
  <c r="AD27" i="6" s="1"/>
  <c r="AB27" i="6"/>
  <c r="AA27" i="6"/>
  <c r="Z27" i="6"/>
  <c r="X27" i="6"/>
  <c r="W27" i="6"/>
  <c r="U27" i="6"/>
  <c r="V27" i="6" s="1"/>
  <c r="S27" i="6"/>
  <c r="T27" i="6" s="1"/>
  <c r="R27" i="6"/>
  <c r="Q27" i="6"/>
  <c r="P27" i="6"/>
  <c r="I27" i="6"/>
  <c r="F27" i="6"/>
  <c r="E27" i="6"/>
  <c r="D27" i="6"/>
  <c r="C27" i="6"/>
  <c r="B27" i="6"/>
  <c r="AH26" i="6"/>
  <c r="AG26" i="6"/>
  <c r="AE26" i="6"/>
  <c r="AF26" i="6" s="1"/>
  <c r="AC26" i="6"/>
  <c r="AD26" i="6" s="1"/>
  <c r="AB26" i="6"/>
  <c r="AA26" i="6"/>
  <c r="Z26" i="6"/>
  <c r="X26" i="6"/>
  <c r="W26" i="6"/>
  <c r="U26" i="6"/>
  <c r="V26" i="6" s="1"/>
  <c r="S26" i="6"/>
  <c r="T26" i="6" s="1"/>
  <c r="R26" i="6"/>
  <c r="Q26" i="6"/>
  <c r="P26" i="6"/>
  <c r="I26" i="6"/>
  <c r="F26" i="6"/>
  <c r="E26" i="6"/>
  <c r="D26" i="6"/>
  <c r="C26" i="6"/>
  <c r="B26" i="6"/>
  <c r="AH25" i="6"/>
  <c r="AI25" i="6" s="1"/>
  <c r="AG25" i="6"/>
  <c r="AF25" i="6"/>
  <c r="AE25" i="6"/>
  <c r="AC25" i="6"/>
  <c r="AB25" i="6"/>
  <c r="Z25" i="6"/>
  <c r="AA25" i="6" s="1"/>
  <c r="X25" i="6"/>
  <c r="Y26" i="6" s="1"/>
  <c r="W25" i="6"/>
  <c r="V25" i="6"/>
  <c r="U25" i="6"/>
  <c r="S25" i="6"/>
  <c r="R25" i="6"/>
  <c r="P25" i="6"/>
  <c r="Q25" i="6" s="1"/>
  <c r="F25" i="6"/>
  <c r="E25" i="6"/>
  <c r="D25" i="6"/>
  <c r="C25" i="6"/>
  <c r="B25" i="6"/>
  <c r="AI24" i="6"/>
  <c r="AH24" i="6"/>
  <c r="AI34" i="6" s="1"/>
  <c r="AG24" i="6"/>
  <c r="AE24" i="6"/>
  <c r="AF24" i="6" s="1"/>
  <c r="AC24" i="6"/>
  <c r="AD35" i="6" s="1"/>
  <c r="AB24" i="6"/>
  <c r="AA24" i="6"/>
  <c r="Z24" i="6"/>
  <c r="Y24" i="6"/>
  <c r="X24" i="6"/>
  <c r="Y37" i="6" s="1"/>
  <c r="W24" i="6"/>
  <c r="U24" i="6"/>
  <c r="V24" i="6" s="1"/>
  <c r="S24" i="6"/>
  <c r="T35" i="6" s="1"/>
  <c r="R24" i="6"/>
  <c r="Q24" i="6"/>
  <c r="P24" i="6"/>
  <c r="I24" i="6"/>
  <c r="F24" i="6"/>
  <c r="E24" i="6"/>
  <c r="D24" i="6"/>
  <c r="C24" i="6"/>
  <c r="B24" i="6"/>
  <c r="AI23" i="6"/>
  <c r="AH20" i="6"/>
  <c r="AG20" i="6"/>
  <c r="AE20" i="6"/>
  <c r="AF20" i="6" s="1"/>
  <c r="AC20" i="6"/>
  <c r="AD20" i="6" s="1"/>
  <c r="AB20" i="6"/>
  <c r="AA20" i="6"/>
  <c r="Z20" i="6"/>
  <c r="X20" i="6"/>
  <c r="W20" i="6"/>
  <c r="U20" i="6"/>
  <c r="V20" i="6" s="1"/>
  <c r="S20" i="6"/>
  <c r="T20" i="6" s="1"/>
  <c r="R20" i="6"/>
  <c r="Q20" i="6"/>
  <c r="P20" i="6"/>
  <c r="I20" i="6"/>
  <c r="F20" i="6"/>
  <c r="E20" i="6"/>
  <c r="D20" i="6"/>
  <c r="C20" i="6"/>
  <c r="B20" i="6"/>
  <c r="AH19" i="6"/>
  <c r="AI20" i="6" s="1"/>
  <c r="AG19" i="6"/>
  <c r="AF19" i="6"/>
  <c r="AE19" i="6"/>
  <c r="AC19" i="6"/>
  <c r="AB19" i="6"/>
  <c r="Z19" i="6"/>
  <c r="AA19" i="6" s="1"/>
  <c r="X19" i="6"/>
  <c r="Y19" i="6" s="1"/>
  <c r="W19" i="6"/>
  <c r="V19" i="6"/>
  <c r="U19" i="6"/>
  <c r="S19" i="6"/>
  <c r="R19" i="6"/>
  <c r="P19" i="6"/>
  <c r="Q19" i="6" s="1"/>
  <c r="F19" i="6"/>
  <c r="E19" i="6"/>
  <c r="D19" i="6"/>
  <c r="C19" i="6"/>
  <c r="B19" i="6"/>
  <c r="AI18" i="6"/>
  <c r="AH18" i="6"/>
  <c r="AG18" i="6"/>
  <c r="AE18" i="6"/>
  <c r="AF18" i="6" s="1"/>
  <c r="AC18" i="6"/>
  <c r="AD18" i="6" s="1"/>
  <c r="AB18" i="6"/>
  <c r="AA18" i="6"/>
  <c r="Z18" i="6"/>
  <c r="X18" i="6"/>
  <c r="W18" i="6"/>
  <c r="U18" i="6"/>
  <c r="V18" i="6" s="1"/>
  <c r="S18" i="6"/>
  <c r="T18" i="6" s="1"/>
  <c r="R18" i="6"/>
  <c r="Q18" i="6"/>
  <c r="P18" i="6"/>
  <c r="I18" i="6"/>
  <c r="F18" i="6"/>
  <c r="E18" i="6"/>
  <c r="D18" i="6"/>
  <c r="C18" i="6"/>
  <c r="B18" i="6"/>
  <c r="AH17" i="6"/>
  <c r="AI17" i="6" s="1"/>
  <c r="AG17" i="6"/>
  <c r="AF17" i="6"/>
  <c r="AE17" i="6"/>
  <c r="AC17" i="6"/>
  <c r="AB17" i="6"/>
  <c r="Z17" i="6"/>
  <c r="AA17" i="6" s="1"/>
  <c r="X17" i="6"/>
  <c r="Y17" i="6" s="1"/>
  <c r="W17" i="6"/>
  <c r="V17" i="6"/>
  <c r="U17" i="6"/>
  <c r="S17" i="6"/>
  <c r="R17" i="6"/>
  <c r="P17" i="6"/>
  <c r="Q17" i="6" s="1"/>
  <c r="F17" i="6"/>
  <c r="E17" i="6"/>
  <c r="D17" i="6"/>
  <c r="C17" i="6"/>
  <c r="B17" i="6"/>
  <c r="AH16" i="6"/>
  <c r="AG16" i="6"/>
  <c r="AF16" i="6"/>
  <c r="AE16" i="6"/>
  <c r="AC16" i="6"/>
  <c r="AB16" i="6"/>
  <c r="Z16" i="6"/>
  <c r="AA16" i="6" s="1"/>
  <c r="X16" i="6"/>
  <c r="Y16" i="6" s="1"/>
  <c r="W16" i="6"/>
  <c r="V16" i="6"/>
  <c r="U16" i="6"/>
  <c r="S16" i="6"/>
  <c r="R16" i="6"/>
  <c r="P16" i="6"/>
  <c r="Q16" i="6" s="1"/>
  <c r="F16" i="6"/>
  <c r="E16" i="6"/>
  <c r="D16" i="6"/>
  <c r="C16" i="6"/>
  <c r="B16" i="6"/>
  <c r="AH15" i="6"/>
  <c r="AG15" i="6"/>
  <c r="AF15" i="6"/>
  <c r="AE15" i="6"/>
  <c r="AC15" i="6"/>
  <c r="AB15" i="6"/>
  <c r="Z15" i="6"/>
  <c r="AA15" i="6" s="1"/>
  <c r="X15" i="6"/>
  <c r="Y15" i="6" s="1"/>
  <c r="W15" i="6"/>
  <c r="V15" i="6"/>
  <c r="U15" i="6"/>
  <c r="S15" i="6"/>
  <c r="R15" i="6"/>
  <c r="P15" i="6"/>
  <c r="Q15" i="6" s="1"/>
  <c r="F15" i="6"/>
  <c r="E15" i="6"/>
  <c r="D15" i="6"/>
  <c r="C15" i="6"/>
  <c r="B15" i="6"/>
  <c r="AH14" i="6"/>
  <c r="AG14" i="6"/>
  <c r="AF14" i="6"/>
  <c r="AE14" i="6"/>
  <c r="AC14" i="6"/>
  <c r="AB14" i="6"/>
  <c r="Z14" i="6"/>
  <c r="AA14" i="6" s="1"/>
  <c r="X14" i="6"/>
  <c r="Y14" i="6" s="1"/>
  <c r="W14" i="6"/>
  <c r="V14" i="6"/>
  <c r="U14" i="6"/>
  <c r="S14" i="6"/>
  <c r="R14" i="6"/>
  <c r="P14" i="6"/>
  <c r="Q14" i="6" s="1"/>
  <c r="F14" i="6"/>
  <c r="E14" i="6"/>
  <c r="D14" i="6"/>
  <c r="C14" i="6"/>
  <c r="B14" i="6"/>
  <c r="AH13" i="6"/>
  <c r="AG13" i="6"/>
  <c r="AE13" i="6"/>
  <c r="AF13" i="6" s="1"/>
  <c r="AC13" i="6"/>
  <c r="AD13" i="6" s="1"/>
  <c r="AB13" i="6"/>
  <c r="AA13" i="6"/>
  <c r="Z13" i="6"/>
  <c r="X13" i="6"/>
  <c r="W13" i="6"/>
  <c r="U13" i="6"/>
  <c r="V13" i="6" s="1"/>
  <c r="S13" i="6"/>
  <c r="T13" i="6" s="1"/>
  <c r="R13" i="6"/>
  <c r="Q13" i="6"/>
  <c r="P13" i="6"/>
  <c r="I13" i="6"/>
  <c r="F13" i="6"/>
  <c r="E13" i="6"/>
  <c r="D13" i="6"/>
  <c r="C13" i="6"/>
  <c r="B13" i="6"/>
  <c r="AH12" i="6"/>
  <c r="AI12" i="6" s="1"/>
  <c r="AG12" i="6"/>
  <c r="AF12" i="6"/>
  <c r="AE12" i="6"/>
  <c r="AC12" i="6"/>
  <c r="AB12" i="6"/>
  <c r="Z12" i="6"/>
  <c r="AA12" i="6" s="1"/>
  <c r="X12" i="6"/>
  <c r="Y12" i="6" s="1"/>
  <c r="W12" i="6"/>
  <c r="V12" i="6"/>
  <c r="U12" i="6"/>
  <c r="S12" i="6"/>
  <c r="R12" i="6"/>
  <c r="P12" i="6"/>
  <c r="Q12" i="6" s="1"/>
  <c r="F12" i="6"/>
  <c r="E12" i="6"/>
  <c r="D12" i="6"/>
  <c r="C12" i="6"/>
  <c r="B12" i="6"/>
  <c r="AH11" i="6"/>
  <c r="AG11" i="6"/>
  <c r="AE11" i="6"/>
  <c r="AF11" i="6" s="1"/>
  <c r="AC11" i="6"/>
  <c r="AD11" i="6" s="1"/>
  <c r="AB11" i="6"/>
  <c r="AA11" i="6"/>
  <c r="Z11" i="6"/>
  <c r="X11" i="6"/>
  <c r="W11" i="6"/>
  <c r="U11" i="6"/>
  <c r="V11" i="6" s="1"/>
  <c r="S11" i="6"/>
  <c r="T11" i="6" s="1"/>
  <c r="R11" i="6"/>
  <c r="Q11" i="6"/>
  <c r="P11" i="6"/>
  <c r="I11" i="6"/>
  <c r="F11" i="6"/>
  <c r="E11" i="6"/>
  <c r="D11" i="6"/>
  <c r="C11" i="6"/>
  <c r="B11" i="6"/>
  <c r="AH10" i="6"/>
  <c r="AI13" i="6" s="1"/>
  <c r="AG10" i="6"/>
  <c r="AF10" i="6"/>
  <c r="AE10" i="6"/>
  <c r="AC10" i="6"/>
  <c r="AB10" i="6"/>
  <c r="Z10" i="6"/>
  <c r="AA10" i="6" s="1"/>
  <c r="X10" i="6"/>
  <c r="Y10" i="6" s="1"/>
  <c r="W10" i="6"/>
  <c r="V10" i="6"/>
  <c r="U10" i="6"/>
  <c r="S10" i="6"/>
  <c r="R10" i="6"/>
  <c r="P10" i="6"/>
  <c r="Q10" i="6" s="1"/>
  <c r="F10" i="6"/>
  <c r="E10" i="6"/>
  <c r="D10" i="6"/>
  <c r="C10" i="6"/>
  <c r="B10" i="6"/>
  <c r="AH9" i="6"/>
  <c r="AG9" i="6"/>
  <c r="AF9" i="6"/>
  <c r="AE9" i="6"/>
  <c r="AC9" i="6"/>
  <c r="AB9" i="6"/>
  <c r="Z9" i="6"/>
  <c r="AA9" i="6" s="1"/>
  <c r="X9" i="6"/>
  <c r="Y9" i="6" s="1"/>
  <c r="W9" i="6"/>
  <c r="V9" i="6"/>
  <c r="U9" i="6"/>
  <c r="S9" i="6"/>
  <c r="R9" i="6"/>
  <c r="P9" i="6"/>
  <c r="Q9" i="6" s="1"/>
  <c r="F9" i="6"/>
  <c r="E9" i="6"/>
  <c r="D9" i="6"/>
  <c r="C9" i="6"/>
  <c r="B9" i="6"/>
  <c r="AH8" i="6"/>
  <c r="AG8" i="6"/>
  <c r="AF8" i="6"/>
  <c r="AE8" i="6"/>
  <c r="AC8" i="6"/>
  <c r="AB8" i="6"/>
  <c r="Z8" i="6"/>
  <c r="AA8" i="6" s="1"/>
  <c r="X8" i="6"/>
  <c r="Y8" i="6" s="1"/>
  <c r="W8" i="6"/>
  <c r="V8" i="6"/>
  <c r="U8" i="6"/>
  <c r="S8" i="6"/>
  <c r="R8" i="6"/>
  <c r="P8" i="6"/>
  <c r="Q8" i="6" s="1"/>
  <c r="F8" i="6"/>
  <c r="E8" i="6"/>
  <c r="D8" i="6"/>
  <c r="C8" i="6"/>
  <c r="B8" i="6"/>
  <c r="AH7" i="6"/>
  <c r="AG7" i="6"/>
  <c r="AF7" i="6"/>
  <c r="AE7" i="6"/>
  <c r="AC7" i="6"/>
  <c r="AB7" i="6"/>
  <c r="Z7" i="6"/>
  <c r="AA7" i="6" s="1"/>
  <c r="X7" i="6"/>
  <c r="Y7" i="6" s="1"/>
  <c r="W7" i="6"/>
  <c r="V7" i="6"/>
  <c r="U7" i="6"/>
  <c r="S7" i="6"/>
  <c r="R7" i="6"/>
  <c r="P7" i="6"/>
  <c r="Q7" i="6" s="1"/>
  <c r="F7" i="6"/>
  <c r="E7" i="6"/>
  <c r="D7" i="6"/>
  <c r="C7" i="6"/>
  <c r="B7" i="6"/>
  <c r="AH6" i="6"/>
  <c r="AG6" i="6"/>
  <c r="AE6" i="6"/>
  <c r="AF6" i="6" s="1"/>
  <c r="AC6" i="6"/>
  <c r="AD6" i="6" s="1"/>
  <c r="AB6" i="6"/>
  <c r="Z6" i="6"/>
  <c r="X6" i="6"/>
  <c r="W6" i="6"/>
  <c r="U6" i="6"/>
  <c r="V6" i="6" s="1"/>
  <c r="S6" i="6"/>
  <c r="Q6" i="6" s="1"/>
  <c r="R6" i="6"/>
  <c r="P6" i="6"/>
  <c r="F6" i="6"/>
  <c r="E6" i="6"/>
  <c r="D6" i="6"/>
  <c r="C6" i="6"/>
  <c r="B6" i="6"/>
  <c r="AH5" i="6"/>
  <c r="AI6" i="6" s="1"/>
  <c r="AG5" i="6"/>
  <c r="AE5" i="6"/>
  <c r="AC5" i="6"/>
  <c r="AB5" i="6"/>
  <c r="Z5" i="6"/>
  <c r="AA5" i="6" s="1"/>
  <c r="X5" i="6"/>
  <c r="Y5" i="6" s="1"/>
  <c r="W5" i="6"/>
  <c r="U5" i="6"/>
  <c r="S5" i="6"/>
  <c r="R5" i="6"/>
  <c r="P5" i="6"/>
  <c r="Q5" i="6" s="1"/>
  <c r="F5" i="6"/>
  <c r="E5" i="6"/>
  <c r="D5" i="6"/>
  <c r="C5" i="6"/>
  <c r="B5" i="6"/>
  <c r="AI4" i="6"/>
  <c r="AH4" i="6"/>
  <c r="AG4" i="6"/>
  <c r="AE4" i="6"/>
  <c r="AF4" i="6" s="1"/>
  <c r="AC4" i="6"/>
  <c r="AD19" i="6" s="1"/>
  <c r="AB4" i="6"/>
  <c r="Z4" i="6"/>
  <c r="Y4" i="6"/>
  <c r="X4" i="6"/>
  <c r="Y20" i="6" s="1"/>
  <c r="W4" i="6"/>
  <c r="U4" i="6"/>
  <c r="V4" i="6" s="1"/>
  <c r="S4" i="6"/>
  <c r="T19" i="6" s="1"/>
  <c r="R4" i="6"/>
  <c r="P4" i="6"/>
  <c r="F4" i="6"/>
  <c r="E4" i="6"/>
  <c r="D4" i="6"/>
  <c r="C4" i="6"/>
  <c r="B4" i="6"/>
  <c r="I4" i="6" l="1"/>
  <c r="Q4" i="6"/>
  <c r="T5" i="6"/>
  <c r="V5" i="6"/>
  <c r="Y6" i="6"/>
  <c r="AA6" i="6"/>
  <c r="T4" i="6"/>
  <c r="AD4" i="6"/>
  <c r="I5" i="6"/>
  <c r="AI5" i="6"/>
  <c r="T6" i="6"/>
  <c r="I7" i="6"/>
  <c r="I8" i="6"/>
  <c r="I9" i="6"/>
  <c r="I10" i="6"/>
  <c r="AI10" i="6"/>
  <c r="I12" i="6"/>
  <c r="I14" i="6"/>
  <c r="I15" i="6"/>
  <c r="I16" i="6"/>
  <c r="I17" i="6"/>
  <c r="I19" i="6"/>
  <c r="H19" i="6" s="1"/>
  <c r="AI19" i="6"/>
  <c r="T24" i="6"/>
  <c r="AD24" i="6"/>
  <c r="I25" i="6"/>
  <c r="H26" i="6" s="1"/>
  <c r="Y25" i="6"/>
  <c r="I30" i="6"/>
  <c r="H30" i="6" s="1"/>
  <c r="I35" i="6"/>
  <c r="AA4" i="6"/>
  <c r="AD5" i="6"/>
  <c r="AF5" i="6"/>
  <c r="I6" i="6"/>
  <c r="T7" i="6"/>
  <c r="AD7" i="6"/>
  <c r="T8" i="6"/>
  <c r="AD8" i="6"/>
  <c r="T9" i="6"/>
  <c r="AD9" i="6"/>
  <c r="T10" i="6"/>
  <c r="AD10" i="6"/>
  <c r="Y11" i="6"/>
  <c r="AI11" i="6"/>
  <c r="T12" i="6"/>
  <c r="AD12" i="6"/>
  <c r="Y13" i="6"/>
  <c r="T14" i="6"/>
  <c r="AD14" i="6"/>
  <c r="T15" i="6"/>
  <c r="AD15" i="6"/>
  <c r="T16" i="6"/>
  <c r="AD16" i="6"/>
  <c r="T17" i="6"/>
  <c r="AD17" i="6"/>
  <c r="Y18" i="6"/>
  <c r="T25" i="6"/>
  <c r="AD25" i="6"/>
  <c r="Y27" i="6"/>
  <c r="Y28" i="6"/>
  <c r="Y29" i="6"/>
  <c r="AI29" i="6"/>
  <c r="T30" i="6"/>
  <c r="AD30" i="6"/>
  <c r="Y31" i="6"/>
  <c r="Y32" i="6"/>
  <c r="Y33" i="6"/>
  <c r="Y34" i="6"/>
  <c r="Y36" i="6"/>
  <c r="H6" i="6" l="1"/>
  <c r="H35" i="6"/>
  <c r="H17" i="6"/>
  <c r="H15" i="6"/>
  <c r="H12" i="6"/>
  <c r="H10" i="6"/>
  <c r="H8" i="6"/>
  <c r="H5" i="6"/>
  <c r="H4" i="6"/>
  <c r="AM2" i="6"/>
  <c r="H33" i="6"/>
  <c r="H31" i="6"/>
  <c r="H11" i="6"/>
  <c r="H36" i="6"/>
  <c r="H28" i="6"/>
  <c r="H18" i="6"/>
  <c r="H25" i="6"/>
  <c r="H16" i="6"/>
  <c r="H14" i="6"/>
  <c r="H9" i="6"/>
  <c r="H7" i="6"/>
  <c r="H34" i="6"/>
  <c r="H32" i="6"/>
  <c r="H24" i="6"/>
  <c r="H37" i="6"/>
  <c r="H29" i="6"/>
  <c r="H27" i="6"/>
  <c r="H20" i="6"/>
  <c r="H13" i="6"/>
</calcChain>
</file>

<file path=xl/sharedStrings.xml><?xml version="1.0" encoding="utf-8"?>
<sst xmlns="http://schemas.openxmlformats.org/spreadsheetml/2006/main" count="1456" uniqueCount="493">
  <si>
    <t>2/5</t>
  </si>
  <si>
    <t>Pré-Instap 2 D1</t>
  </si>
  <si>
    <t>4e div</t>
  </si>
  <si>
    <t>Plaats</t>
  </si>
  <si>
    <t>Totaal</t>
  </si>
  <si>
    <t xml:space="preserve">Sprong 1 en 2 </t>
  </si>
  <si>
    <t>Brug</t>
  </si>
  <si>
    <t>Balk</t>
  </si>
  <si>
    <t>Vloer</t>
  </si>
  <si>
    <t>D1/2</t>
  </si>
  <si>
    <t>E</t>
  </si>
  <si>
    <t>N</t>
  </si>
  <si>
    <t>Tot</t>
  </si>
  <si>
    <t>Plts</t>
  </si>
  <si>
    <t>D</t>
  </si>
  <si>
    <t>D1-8448</t>
  </si>
  <si>
    <t>D1-8449</t>
  </si>
  <si>
    <t>D1-8450</t>
  </si>
  <si>
    <t>D1-8451</t>
  </si>
  <si>
    <t>D1-8452</t>
  </si>
  <si>
    <t>5/25</t>
  </si>
  <si>
    <t>Instap D1</t>
  </si>
  <si>
    <t>D1-7223</t>
  </si>
  <si>
    <t>D1-7224</t>
  </si>
  <si>
    <t>D1-7225</t>
  </si>
  <si>
    <t>D1-7226</t>
  </si>
  <si>
    <t>D1-7227</t>
  </si>
  <si>
    <t>D1-7228</t>
  </si>
  <si>
    <t>D1-7230</t>
  </si>
  <si>
    <t>D1-7231</t>
  </si>
  <si>
    <t>D1-7232</t>
  </si>
  <si>
    <t>D1-7233</t>
  </si>
  <si>
    <t>D1-7234</t>
  </si>
  <si>
    <t>D1-7235</t>
  </si>
  <si>
    <t>D1-7236</t>
  </si>
  <si>
    <t>D1-7237</t>
  </si>
  <si>
    <t>D1-7238</t>
  </si>
  <si>
    <t>D1-7239</t>
  </si>
  <si>
    <t>D1-7240</t>
  </si>
  <si>
    <t>D1-7241</t>
  </si>
  <si>
    <t>D1-7242</t>
  </si>
  <si>
    <t>D1-7243</t>
  </si>
  <si>
    <t>D1-7244</t>
  </si>
  <si>
    <t>D1-7245</t>
  </si>
  <si>
    <t>D1-7246</t>
  </si>
  <si>
    <t>D1-7247</t>
  </si>
  <si>
    <t>D1-7248</t>
  </si>
  <si>
    <t>4/14</t>
  </si>
  <si>
    <t>Senior D</t>
  </si>
  <si>
    <t>KD-1146</t>
  </si>
  <si>
    <t>`x</t>
  </si>
  <si>
    <t>KD-1147</t>
  </si>
  <si>
    <t>KD-1148</t>
  </si>
  <si>
    <t>KD-1149</t>
  </si>
  <si>
    <t>KD-1150</t>
  </si>
  <si>
    <t>KD-1151</t>
  </si>
  <si>
    <t>KD-1152</t>
  </si>
  <si>
    <t>KD-1153</t>
  </si>
  <si>
    <t>KD-1154</t>
  </si>
  <si>
    <t>KD-1155</t>
  </si>
  <si>
    <t>KD-1156</t>
  </si>
  <si>
    <t>KD-1157</t>
  </si>
  <si>
    <t>KD-1158</t>
  </si>
  <si>
    <t>KD-1159</t>
  </si>
  <si>
    <t>4/13</t>
  </si>
  <si>
    <t>Junior F</t>
  </si>
  <si>
    <t>KF-2175</t>
  </si>
  <si>
    <t>KF-2176</t>
  </si>
  <si>
    <t>KF-2177</t>
  </si>
  <si>
    <t>KF-2178</t>
  </si>
  <si>
    <t>KF-2179</t>
  </si>
  <si>
    <t>KF-2180</t>
  </si>
  <si>
    <t>KF-2181</t>
  </si>
  <si>
    <t>KF-2182</t>
  </si>
  <si>
    <t>KF-2183</t>
  </si>
  <si>
    <t>KF-2184</t>
  </si>
  <si>
    <t>KF-2185</t>
  </si>
  <si>
    <t>KF-2186</t>
  </si>
  <si>
    <t>KF-2187</t>
  </si>
  <si>
    <t>4/16</t>
  </si>
  <si>
    <t>Pupil 1 D2 (1e half jaar)</t>
  </si>
  <si>
    <t>5e div</t>
  </si>
  <si>
    <t>D2-6364</t>
  </si>
  <si>
    <t>D2-6365</t>
  </si>
  <si>
    <t>D2-6366</t>
  </si>
  <si>
    <t>D2-6367</t>
  </si>
  <si>
    <t>D2-6368</t>
  </si>
  <si>
    <t>D2-6369</t>
  </si>
  <si>
    <t>D2-6370</t>
  </si>
  <si>
    <t>D2-6371</t>
  </si>
  <si>
    <t>D2-6372</t>
  </si>
  <si>
    <t>D2-6373</t>
  </si>
  <si>
    <t>D2-6374</t>
  </si>
  <si>
    <t>D2-6375</t>
  </si>
  <si>
    <t>D2-6376</t>
  </si>
  <si>
    <t>D2-6377</t>
  </si>
  <si>
    <t>D2-6378</t>
  </si>
  <si>
    <t>D2-6379</t>
  </si>
  <si>
    <t>Pupil 1 D2 (2e half jaar)</t>
  </si>
  <si>
    <t>D2-6380</t>
  </si>
  <si>
    <t>D2-6381</t>
  </si>
  <si>
    <t>D2-6382</t>
  </si>
  <si>
    <t>D2-6383</t>
  </si>
  <si>
    <t>D2-6384</t>
  </si>
  <si>
    <t>D2-6385</t>
  </si>
  <si>
    <t>D2-6386</t>
  </si>
  <si>
    <t>D2-6387</t>
  </si>
  <si>
    <t>D2-6388</t>
  </si>
  <si>
    <t>D2-6389</t>
  </si>
  <si>
    <t>D2-6390</t>
  </si>
  <si>
    <t>D2-6391</t>
  </si>
  <si>
    <t>D2-6392</t>
  </si>
  <si>
    <t>D2-6393</t>
  </si>
  <si>
    <t>D2-6394</t>
  </si>
  <si>
    <t>D2-6395</t>
  </si>
  <si>
    <t>5/24</t>
  </si>
  <si>
    <t>Junior E</t>
  </si>
  <si>
    <t>KE-2122</t>
  </si>
  <si>
    <t>KE-2123</t>
  </si>
  <si>
    <t>KE-2124</t>
  </si>
  <si>
    <t>KE-2125</t>
  </si>
  <si>
    <t>KE-2126</t>
  </si>
  <si>
    <t>KE-2127</t>
  </si>
  <si>
    <t>KE-2128</t>
  </si>
  <si>
    <t>KE-2129</t>
  </si>
  <si>
    <t>KE-2130</t>
  </si>
  <si>
    <t>KE-2131</t>
  </si>
  <si>
    <t>KE-2132</t>
  </si>
  <si>
    <t>KE-2133</t>
  </si>
  <si>
    <t>KE-2134</t>
  </si>
  <si>
    <t>KE-2135</t>
  </si>
  <si>
    <t>KE-2136</t>
  </si>
  <si>
    <t>KE-2137</t>
  </si>
  <si>
    <t>KE-2138</t>
  </si>
  <si>
    <t>KE-2139</t>
  </si>
  <si>
    <t>KE-2140</t>
  </si>
  <si>
    <t>KE-2141</t>
  </si>
  <si>
    <t>KE-2142</t>
  </si>
  <si>
    <t>KE-2143</t>
  </si>
  <si>
    <t>KE-2144</t>
  </si>
  <si>
    <t>KE-2145</t>
  </si>
  <si>
    <t>3/6</t>
  </si>
  <si>
    <t>Senior F</t>
  </si>
  <si>
    <t>KE-1189</t>
  </si>
  <si>
    <t>KE-1190</t>
  </si>
  <si>
    <t>KE-1191</t>
  </si>
  <si>
    <t>KE-1192</t>
  </si>
  <si>
    <t>KE-1193</t>
  </si>
  <si>
    <t>KE-1194</t>
  </si>
  <si>
    <t>KE-1195</t>
  </si>
  <si>
    <t>Pupil 2 D2 (1e halfjaar)</t>
  </si>
  <si>
    <t>D2-5396</t>
  </si>
  <si>
    <t>21-01-2006</t>
  </si>
  <si>
    <t>D2-5397</t>
  </si>
  <si>
    <t>D2-5398</t>
  </si>
  <si>
    <t>D2-5399</t>
  </si>
  <si>
    <t>D2-5400</t>
  </si>
  <si>
    <t>D2-5401</t>
  </si>
  <si>
    <t>D2-5402</t>
  </si>
  <si>
    <t>D2-5403</t>
  </si>
  <si>
    <t>D2-5404</t>
  </si>
  <si>
    <t>D2-5405</t>
  </si>
  <si>
    <t>D2-5406</t>
  </si>
  <si>
    <t>D2-5407</t>
  </si>
  <si>
    <t>D2-5408</t>
  </si>
  <si>
    <t>D2-5409</t>
  </si>
  <si>
    <t>D2-5410</t>
  </si>
  <si>
    <t>D2-5411</t>
  </si>
  <si>
    <t>Pupil 2 D2 (2e halfjaar)</t>
  </si>
  <si>
    <t>D2-5412</t>
  </si>
  <si>
    <t>D2-5413</t>
  </si>
  <si>
    <t>D2-5414</t>
  </si>
  <si>
    <t>D2-5415</t>
  </si>
  <si>
    <t>D2-5416</t>
  </si>
  <si>
    <t>D2-5417</t>
  </si>
  <si>
    <t>D2-5418</t>
  </si>
  <si>
    <t>D2-5419</t>
  </si>
  <si>
    <t>D2-5420</t>
  </si>
  <si>
    <t>D2-5421</t>
  </si>
  <si>
    <t>D2-5422</t>
  </si>
  <si>
    <t>D2-5423</t>
  </si>
  <si>
    <t>D2-5424</t>
  </si>
  <si>
    <t>D2-5425</t>
  </si>
  <si>
    <t>D2-5426</t>
  </si>
  <si>
    <t>D2-5427</t>
  </si>
  <si>
    <t>4/17</t>
  </si>
  <si>
    <t>Jeugd 1 D2</t>
  </si>
  <si>
    <t>D2-4347</t>
  </si>
  <si>
    <t>D2-4348</t>
  </si>
  <si>
    <t>D2-4349</t>
  </si>
  <si>
    <t>D2-4350</t>
  </si>
  <si>
    <t>D2-4351</t>
  </si>
  <si>
    <t>D2-4352</t>
  </si>
  <si>
    <t>D2-4353</t>
  </si>
  <si>
    <t>D2-4354</t>
  </si>
  <si>
    <t>D2-4355</t>
  </si>
  <si>
    <t>D2-4356</t>
  </si>
  <si>
    <t>D2-4357</t>
  </si>
  <si>
    <t>D2-4358</t>
  </si>
  <si>
    <t>D2-4359</t>
  </si>
  <si>
    <t>D2-4360</t>
  </si>
  <si>
    <t>D2-4361</t>
  </si>
  <si>
    <t>D2-4362</t>
  </si>
  <si>
    <t>D2-4363</t>
  </si>
  <si>
    <t>Jeugd 1 D1</t>
  </si>
  <si>
    <t>D1-4249</t>
  </si>
  <si>
    <t>D1-4250</t>
  </si>
  <si>
    <t>D1-4251</t>
  </si>
  <si>
    <t>D1-4252</t>
  </si>
  <si>
    <t>D1-4253</t>
  </si>
  <si>
    <t>D1-4254</t>
  </si>
  <si>
    <t>D1-4255</t>
  </si>
  <si>
    <t>D1-4256</t>
  </si>
  <si>
    <t>D1-4257</t>
  </si>
  <si>
    <t>D1-4258</t>
  </si>
  <si>
    <t>D1-4259</t>
  </si>
  <si>
    <t>D1-4260</t>
  </si>
  <si>
    <t>D1-4261</t>
  </si>
  <si>
    <t>D1-4262</t>
  </si>
  <si>
    <t>Pupil 2 D1</t>
  </si>
  <si>
    <t>D1-5292</t>
  </si>
  <si>
    <t>D1-5293</t>
  </si>
  <si>
    <t>D1-5294</t>
  </si>
  <si>
    <t>D1-5295</t>
  </si>
  <si>
    <t>D1-5296</t>
  </si>
  <si>
    <t>D1-5297</t>
  </si>
  <si>
    <t>D1-5298</t>
  </si>
  <si>
    <t>D1-5299</t>
  </si>
  <si>
    <t>D1-5300</t>
  </si>
  <si>
    <t>D1-5301</t>
  </si>
  <si>
    <t>D1-5302</t>
  </si>
  <si>
    <t>D1-5303</t>
  </si>
  <si>
    <t>D1-5304</t>
  </si>
  <si>
    <t>D1-5305</t>
  </si>
  <si>
    <t>D1-5306</t>
  </si>
  <si>
    <t>D1-5307</t>
  </si>
  <si>
    <t>D1-5308</t>
  </si>
  <si>
    <t>D1-5309</t>
  </si>
  <si>
    <t>D1-5310</t>
  </si>
  <si>
    <t>D1-5311</t>
  </si>
  <si>
    <t>D1-5312</t>
  </si>
  <si>
    <t>D1-5313</t>
  </si>
  <si>
    <t>D1-5314</t>
  </si>
  <si>
    <t>D1-5315</t>
  </si>
  <si>
    <t>5/22</t>
  </si>
  <si>
    <t>Jeugd 2 F</t>
  </si>
  <si>
    <t>KF-3100</t>
  </si>
  <si>
    <t>KF-3101</t>
  </si>
  <si>
    <t>KF-3102</t>
  </si>
  <si>
    <t>KF-3103</t>
  </si>
  <si>
    <t>KF-3104</t>
  </si>
  <si>
    <t>KF-3105</t>
  </si>
  <si>
    <t>KF-3106</t>
  </si>
  <si>
    <t>KF-3107</t>
  </si>
  <si>
    <t>KF-3108</t>
  </si>
  <si>
    <t>KF-3109</t>
  </si>
  <si>
    <t>KF-3110</t>
  </si>
  <si>
    <t>KF-3111</t>
  </si>
  <si>
    <t>KF-3112</t>
  </si>
  <si>
    <t>KF-3113</t>
  </si>
  <si>
    <t>KF-3114</t>
  </si>
  <si>
    <t>KF-3115</t>
  </si>
  <si>
    <t>KF-3116</t>
  </si>
  <si>
    <t>KF-3117</t>
  </si>
  <si>
    <t>KF-3118</t>
  </si>
  <si>
    <t>KF-3119</t>
  </si>
  <si>
    <t>KF-3120</t>
  </si>
  <si>
    <t>KF-3121</t>
  </si>
  <si>
    <t>KF-1188</t>
  </si>
  <si>
    <t>KF-1217</t>
  </si>
  <si>
    <t>Jahn</t>
  </si>
  <si>
    <t>Turncademy</t>
  </si>
  <si>
    <t>K&amp;V</t>
  </si>
  <si>
    <t>Wilskracht</t>
  </si>
  <si>
    <t>Pupil 1</t>
  </si>
  <si>
    <t>Pupil 2</t>
  </si>
  <si>
    <t>Jeugd 2</t>
  </si>
  <si>
    <t>De Beukers</t>
  </si>
  <si>
    <t>Junior</t>
  </si>
  <si>
    <t>Elin Van Eijk</t>
  </si>
  <si>
    <t xml:space="preserve">Pré-Instap 2 </t>
  </si>
  <si>
    <t>D1</t>
  </si>
  <si>
    <t>Chafina Sahin</t>
  </si>
  <si>
    <t>Chenoa Smith</t>
  </si>
  <si>
    <t>Dania Floris</t>
  </si>
  <si>
    <t>Bodine Veer</t>
  </si>
  <si>
    <t>Emilie Weesie</t>
  </si>
  <si>
    <t xml:space="preserve">Instap </t>
  </si>
  <si>
    <t>Jemelly Poeteki</t>
  </si>
  <si>
    <t>Maureen Teeuwen</t>
  </si>
  <si>
    <t>DEV</t>
  </si>
  <si>
    <t>Daphne Stuten</t>
  </si>
  <si>
    <t>Nikki van Ederen</t>
  </si>
  <si>
    <t>LH</t>
  </si>
  <si>
    <t>Tirza Veltman</t>
  </si>
  <si>
    <t>Eva Hasanont</t>
  </si>
  <si>
    <t>Mauritius</t>
  </si>
  <si>
    <t>Riva Bon</t>
  </si>
  <si>
    <t>Zoë Tol</t>
  </si>
  <si>
    <t>Fay Gouma</t>
  </si>
  <si>
    <t>Swift</t>
  </si>
  <si>
    <t>Demi Kroon</t>
  </si>
  <si>
    <t>Lisanna Postma</t>
  </si>
  <si>
    <t>Jola Janson</t>
  </si>
  <si>
    <t>Gymnet</t>
  </si>
  <si>
    <t>Shulaika Daal</t>
  </si>
  <si>
    <t>Jaydey Halenbeek</t>
  </si>
  <si>
    <t>Sarah Havermans</t>
  </si>
  <si>
    <t>HB</t>
  </si>
  <si>
    <t>Julia van der Molen</t>
  </si>
  <si>
    <t>Lupita Cives Enriquez</t>
  </si>
  <si>
    <t>Romy Vendel</t>
  </si>
  <si>
    <t>Luna Olijerhoek</t>
  </si>
  <si>
    <t>Esmee Kaptein</t>
  </si>
  <si>
    <t>Kaylee de Jong</t>
  </si>
  <si>
    <t>Valencia Gihaux</t>
  </si>
  <si>
    <t>Romy Delgman</t>
  </si>
  <si>
    <t>Senna Spaargaren</t>
  </si>
  <si>
    <t>Senior</t>
  </si>
  <si>
    <t>Rachel Spronk</t>
  </si>
  <si>
    <t>Ilpenstein</t>
  </si>
  <si>
    <t>Tess Wouda</t>
  </si>
  <si>
    <t>Sarah Hogervorst</t>
  </si>
  <si>
    <t>Yinglian Laan</t>
  </si>
  <si>
    <t>Inge Brantjes</t>
  </si>
  <si>
    <t>Charlotte van der Voort</t>
  </si>
  <si>
    <t>Chiara  Troff</t>
  </si>
  <si>
    <t>Rosalyn Geertjens</t>
  </si>
  <si>
    <t>Lina Klaver</t>
  </si>
  <si>
    <t>Luna Mulderij</t>
  </si>
  <si>
    <t>Calina van der Lem</t>
  </si>
  <si>
    <t>Sabine Dekker</t>
  </si>
  <si>
    <t>Zoë de Best</t>
  </si>
  <si>
    <t>Frances Brevé</t>
  </si>
  <si>
    <t>F</t>
  </si>
  <si>
    <t>Tessa Vermeulen</t>
  </si>
  <si>
    <t>Maddie Swartsenburg</t>
  </si>
  <si>
    <t>Sara Weijmer</t>
  </si>
  <si>
    <t>Eline Kraakman</t>
  </si>
  <si>
    <t>Doortje Kranstauber</t>
  </si>
  <si>
    <t>Rona Langenberg</t>
  </si>
  <si>
    <t>Gaila Micaela Braaf</t>
  </si>
  <si>
    <t>Nina de Goede</t>
  </si>
  <si>
    <t>Kwiek</t>
  </si>
  <si>
    <t>Melissa van Smirren</t>
  </si>
  <si>
    <t>Jade Broerse</t>
  </si>
  <si>
    <t>Sabine van Kuler</t>
  </si>
  <si>
    <t>Larissa Ceelie</t>
  </si>
  <si>
    <t>Famke-Rowan Fokkens</t>
  </si>
  <si>
    <t>D2</t>
  </si>
  <si>
    <t>Romy Duif</t>
  </si>
  <si>
    <t>Venicia Beunder</t>
  </si>
  <si>
    <t>Sienna Alblas</t>
  </si>
  <si>
    <t>Joy Krijnen</t>
  </si>
  <si>
    <t>Michelle Mol</t>
  </si>
  <si>
    <t>Evi Houtkoper</t>
  </si>
  <si>
    <t>Charissa Veerman</t>
  </si>
  <si>
    <t>Roos Schuitemaker</t>
  </si>
  <si>
    <t>Yinthe Castelijn</t>
  </si>
  <si>
    <t>Mia-Elle Lieverst</t>
  </si>
  <si>
    <t>Anna Ruigrok</t>
  </si>
  <si>
    <t>Elise Nijziel</t>
  </si>
  <si>
    <t>Gabriëlla Farkas</t>
  </si>
  <si>
    <t>Amaya Hanenberg</t>
  </si>
  <si>
    <t>Clarice Chan</t>
  </si>
  <si>
    <t>Yameza Budike</t>
  </si>
  <si>
    <t>Isabelle Gnimavo</t>
  </si>
  <si>
    <t>Vivienne Gnimavo</t>
  </si>
  <si>
    <t>Emily Pottinga</t>
  </si>
  <si>
    <t>Yara Eggink</t>
  </si>
  <si>
    <t>Madelyn Knelange</t>
  </si>
  <si>
    <t>Julia Keijzer</t>
  </si>
  <si>
    <t>Jaelyn Kae Pires</t>
  </si>
  <si>
    <t>Sterre Bloetjes</t>
  </si>
  <si>
    <t>Veronica Slowikowska</t>
  </si>
  <si>
    <t>Noa Braan</t>
  </si>
  <si>
    <t>Abigail Kok</t>
  </si>
  <si>
    <t>Julie Schilder</t>
  </si>
  <si>
    <t>Jill Evi Ypma</t>
  </si>
  <si>
    <t>Siënna Fidder</t>
  </si>
  <si>
    <t>Liany Burke</t>
  </si>
  <si>
    <t>Tessa Mouwen</t>
  </si>
  <si>
    <t>Kira Mantel</t>
  </si>
  <si>
    <t>Charlotte Verhoeven</t>
  </si>
  <si>
    <t>Alysha Ruis</t>
  </si>
  <si>
    <t>Micky Hofland</t>
  </si>
  <si>
    <t>Charlotte Kramer</t>
  </si>
  <si>
    <t>Selena Stam</t>
  </si>
  <si>
    <t>Roos Tol</t>
  </si>
  <si>
    <t>Sanne Tol</t>
  </si>
  <si>
    <t>Alyssa Bond</t>
  </si>
  <si>
    <t>Shannon  Schilder</t>
  </si>
  <si>
    <t>Daniëlle  Klouwer</t>
  </si>
  <si>
    <t>Eva Heuser</t>
  </si>
  <si>
    <t>Demi Bakker</t>
  </si>
  <si>
    <t>Daphne Jonker</t>
  </si>
  <si>
    <t>Willemijn Lens</t>
  </si>
  <si>
    <t>Britt de Waart</t>
  </si>
  <si>
    <t>Nienke Leeuwerink</t>
  </si>
  <si>
    <t>Mignon Nillesen</t>
  </si>
  <si>
    <t>Milou van der Nol</t>
  </si>
  <si>
    <t>Amber Westrik</t>
  </si>
  <si>
    <t>Alïsrâ Pattinasarany</t>
  </si>
  <si>
    <t>Jaimy Roos</t>
  </si>
  <si>
    <t>Sascha Jak</t>
  </si>
  <si>
    <t>Susan Butter</t>
  </si>
  <si>
    <t>Gwen Bleeker</t>
  </si>
  <si>
    <t>Karlijn  Tabak</t>
  </si>
  <si>
    <t>Nadia  Lensen</t>
  </si>
  <si>
    <t>Marit Bruijns</t>
  </si>
  <si>
    <t>Larissa Smit</t>
  </si>
  <si>
    <t>Mika Bart</t>
  </si>
  <si>
    <t>Ilse Kabel</t>
  </si>
  <si>
    <t>Loïs de Jong</t>
  </si>
  <si>
    <t>Joëlle van Beusekom</t>
  </si>
  <si>
    <t>Lois Brown</t>
  </si>
  <si>
    <t>Sarah Klaver</t>
  </si>
  <si>
    <t>Kyara Bunwaree</t>
  </si>
  <si>
    <t>Lynn Kuipers</t>
  </si>
  <si>
    <t>Mara van Berkel</t>
  </si>
  <si>
    <t>Cecilia Orna</t>
  </si>
  <si>
    <t>Fay Hulskamp</t>
  </si>
  <si>
    <t>Linde Heideman</t>
  </si>
  <si>
    <t>Linde Heijnis</t>
  </si>
  <si>
    <t>Lois Woerdeman</t>
  </si>
  <si>
    <t>Day-Lee Gulien</t>
  </si>
  <si>
    <t>Sophie Spaans</t>
  </si>
  <si>
    <t>Solena Giacomini</t>
  </si>
  <si>
    <t>Amber Smits</t>
  </si>
  <si>
    <t>Felana Atherton</t>
  </si>
  <si>
    <t>Nena Brekelmans</t>
  </si>
  <si>
    <t>Aya Baaziz</t>
  </si>
  <si>
    <t>Priscilla van Camerijk</t>
  </si>
  <si>
    <t>Milou Jonkman</t>
  </si>
  <si>
    <t>Anna Groot</t>
  </si>
  <si>
    <t>Channa Zevenhoven</t>
  </si>
  <si>
    <t>Demelza Smit</t>
  </si>
  <si>
    <t>Emily Veerman</t>
  </si>
  <si>
    <t>Mariëlle Oostwal</t>
  </si>
  <si>
    <t>Sara Kwakman</t>
  </si>
  <si>
    <t>Fieke de Graaf</t>
  </si>
  <si>
    <t>Bibi van der Heijden</t>
  </si>
  <si>
    <t>Helmi den Tenter</t>
  </si>
  <si>
    <t>Faye de Ridder</t>
  </si>
  <si>
    <t>Nashaira Hardenberg</t>
  </si>
  <si>
    <t>Larissa Molema</t>
  </si>
  <si>
    <t>Lizz van Noord</t>
  </si>
  <si>
    <t>Jente Ruig</t>
  </si>
  <si>
    <t>Jill Verhoef</t>
  </si>
  <si>
    <t>Rhomee Scheffer</t>
  </si>
  <si>
    <t>Fay Nijman</t>
  </si>
  <si>
    <t>Suze Wezenbeek</t>
  </si>
  <si>
    <t>Sanne Wakker</t>
  </si>
  <si>
    <t>Vienna Puhler</t>
  </si>
  <si>
    <t>Suzette Berkhout</t>
  </si>
  <si>
    <t>Sophia van 't Veer</t>
  </si>
  <si>
    <t>Kim Zwarthoed</t>
  </si>
  <si>
    <t>Annebel de Boer</t>
  </si>
  <si>
    <t>Esmee Rachel Groot</t>
  </si>
  <si>
    <t>Nikki Schaaper</t>
  </si>
  <si>
    <t>Bliss Lurks</t>
  </si>
  <si>
    <t>Kim Bokern</t>
  </si>
  <si>
    <t>Alicia Delgado</t>
  </si>
  <si>
    <t>Dionne Lagas</t>
  </si>
  <si>
    <t>Mika Man</t>
  </si>
  <si>
    <t>Isa Loots</t>
  </si>
  <si>
    <t>Sofie op 't Land</t>
  </si>
  <si>
    <t>Quinty Schabracq</t>
  </si>
  <si>
    <t>Marit Siepel</t>
  </si>
  <si>
    <t>Claire Nieuweboer</t>
  </si>
  <si>
    <t>Shanaya Proeger</t>
  </si>
  <si>
    <t>Dalysha de Vries</t>
  </si>
  <si>
    <t>Krista Baijens</t>
  </si>
  <si>
    <t>Susanne Smit</t>
  </si>
  <si>
    <t>Nadia Vestering</t>
  </si>
  <si>
    <t>Isa Conijn</t>
  </si>
  <si>
    <t>Nuria Lorenzo Vicente</t>
  </si>
  <si>
    <t>Roxy Tuip</t>
  </si>
  <si>
    <t>Lisa Zwarthoed</t>
  </si>
  <si>
    <t>Fabienne Plat</t>
  </si>
  <si>
    <t>Emily Zwarthoed</t>
  </si>
  <si>
    <t>Kirsten Buis</t>
  </si>
  <si>
    <t>Nikki Neeft</t>
  </si>
  <si>
    <t>Marit Brantjes</t>
  </si>
  <si>
    <t>Mara Vels</t>
  </si>
  <si>
    <t>Lynn van der Sluijs</t>
  </si>
  <si>
    <t>Rosanna van den Hoonaard</t>
  </si>
  <si>
    <t>Muriël van Harlingen</t>
  </si>
  <si>
    <t>Isa Roussou</t>
  </si>
  <si>
    <t>Flore van der Meij</t>
  </si>
  <si>
    <t>Tessa Bertens</t>
  </si>
  <si>
    <t>Laura Cornet</t>
  </si>
  <si>
    <t>Sparta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</si>
</sst>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3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rgb="FFFF0000"/>
      <name val="Arial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10"/>
      <color theme="1"/>
      <name val="Calibri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6" fillId="2" borderId="0" applyNumberFormat="0" applyBorder="0" applyAlignment="0" applyProtection="0"/>
    <xf numFmtId="0" fontId="9" fillId="5" borderId="4" applyNumberFormat="0" applyAlignment="0" applyProtection="0"/>
    <xf numFmtId="43" fontId="28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9" fillId="8" borderId="8" applyNumberFormat="0" applyFont="0" applyAlignment="0" applyProtection="0"/>
    <xf numFmtId="0" fontId="7" fillId="3" borderId="0" applyNumberFormat="0" applyBorder="0" applyAlignment="0" applyProtection="0"/>
    <xf numFmtId="0" fontId="16" fillId="0" borderId="9" applyNumberFormat="0" applyFill="0" applyAlignment="0" applyProtection="0"/>
    <xf numFmtId="0" fontId="10" fillId="6" borderId="5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</cellStyleXfs>
  <cellXfs count="131">
    <xf numFmtId="0" fontId="0" fillId="0" borderId="0" xfId="0"/>
    <xf numFmtId="0" fontId="18" fillId="0" borderId="0" xfId="0" applyFont="1" applyFill="1" applyBorder="1"/>
    <xf numFmtId="0" fontId="18" fillId="0" borderId="0" xfId="0" applyFont="1" applyBorder="1"/>
    <xf numFmtId="16" fontId="19" fillId="0" borderId="10" xfId="0" quotePrefix="1" applyNumberFormat="1" applyFont="1" applyFill="1" applyBorder="1"/>
    <xf numFmtId="0" fontId="20" fillId="0" borderId="10" xfId="0" applyFont="1" applyFill="1" applyBorder="1"/>
    <xf numFmtId="0" fontId="20" fillId="0" borderId="0" xfId="0" applyFont="1" applyFill="1" applyBorder="1"/>
    <xf numFmtId="0" fontId="19" fillId="0" borderId="0" xfId="0" applyFont="1" applyFill="1" applyBorder="1"/>
    <xf numFmtId="0" fontId="21" fillId="0" borderId="10" xfId="0" applyFont="1" applyFill="1" applyBorder="1"/>
    <xf numFmtId="0" fontId="21" fillId="0" borderId="10" xfId="0" applyFont="1" applyFill="1" applyBorder="1" applyAlignment="1"/>
    <xf numFmtId="0" fontId="21" fillId="0" borderId="0" xfId="0" applyFont="1" applyBorder="1" applyAlignment="1"/>
    <xf numFmtId="1" fontId="18" fillId="0" borderId="0" xfId="0" applyNumberFormat="1" applyFont="1" applyBorder="1"/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10" xfId="0" applyFont="1" applyFill="1" applyBorder="1"/>
    <xf numFmtId="0" fontId="21" fillId="0" borderId="0" xfId="0" applyFont="1" applyFill="1" applyBorder="1"/>
    <xf numFmtId="0" fontId="18" fillId="0" borderId="10" xfId="0" applyFont="1" applyFill="1" applyBorder="1" applyAlignment="1">
      <alignment horizontal="center"/>
    </xf>
    <xf numFmtId="2" fontId="18" fillId="0" borderId="10" xfId="0" applyNumberFormat="1" applyFont="1" applyFill="1" applyBorder="1"/>
    <xf numFmtId="0" fontId="18" fillId="0" borderId="10" xfId="0" applyFont="1" applyFill="1" applyBorder="1"/>
    <xf numFmtId="2" fontId="21" fillId="0" borderId="10" xfId="0" applyNumberFormat="1" applyFont="1" applyFill="1" applyBorder="1"/>
    <xf numFmtId="1" fontId="23" fillId="0" borderId="10" xfId="0" applyNumberFormat="1" applyFont="1" applyFill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2" fillId="0" borderId="0" xfId="1" applyFont="1" applyBorder="1"/>
    <xf numFmtId="0" fontId="18" fillId="0" borderId="0" xfId="0" applyFont="1" applyFill="1" applyBorder="1" applyAlignment="1">
      <alignment horizontal="center"/>
    </xf>
    <xf numFmtId="2" fontId="18" fillId="0" borderId="0" xfId="0" applyNumberFormat="1" applyFont="1" applyFill="1" applyBorder="1"/>
    <xf numFmtId="2" fontId="21" fillId="0" borderId="0" xfId="0" applyNumberFormat="1" applyFont="1" applyFill="1" applyBorder="1"/>
    <xf numFmtId="1" fontId="23" fillId="0" borderId="0" xfId="0" applyNumberFormat="1" applyFont="1" applyFill="1" applyBorder="1" applyAlignment="1">
      <alignment horizontal="center"/>
    </xf>
    <xf numFmtId="0" fontId="19" fillId="0" borderId="10" xfId="0" applyFont="1" applyFill="1" applyBorder="1"/>
    <xf numFmtId="0" fontId="2" fillId="0" borderId="0" xfId="0" applyFont="1" applyBorder="1"/>
    <xf numFmtId="0" fontId="21" fillId="0" borderId="10" xfId="0" applyFont="1" applyBorder="1"/>
    <xf numFmtId="0" fontId="18" fillId="0" borderId="10" xfId="0" applyFont="1" applyBorder="1"/>
    <xf numFmtId="0" fontId="19" fillId="0" borderId="10" xfId="0" quotePrefix="1" applyFont="1" applyBorder="1"/>
    <xf numFmtId="0" fontId="24" fillId="0" borderId="10" xfId="0" applyFont="1" applyFill="1" applyBorder="1"/>
    <xf numFmtId="0" fontId="25" fillId="33" borderId="0" xfId="0" applyFont="1" applyFill="1" applyBorder="1"/>
    <xf numFmtId="0" fontId="26" fillId="0" borderId="0" xfId="0" applyFont="1" applyFill="1" applyBorder="1"/>
    <xf numFmtId="0" fontId="19" fillId="0" borderId="0" xfId="0" applyFont="1" applyBorder="1"/>
    <xf numFmtId="0" fontId="21" fillId="0" borderId="10" xfId="0" applyFont="1" applyBorder="1" applyAlignment="1"/>
    <xf numFmtId="0" fontId="18" fillId="0" borderId="0" xfId="0" applyFont="1"/>
    <xf numFmtId="0" fontId="21" fillId="0" borderId="0" xfId="0" applyFont="1" applyBorder="1"/>
    <xf numFmtId="0" fontId="21" fillId="0" borderId="11" xfId="0" applyFont="1" applyBorder="1"/>
    <xf numFmtId="0" fontId="21" fillId="0" borderId="10" xfId="0" applyFont="1" applyBorder="1" applyAlignment="1">
      <alignment horizontal="center"/>
    </xf>
    <xf numFmtId="0" fontId="21" fillId="0" borderId="10" xfId="0" quotePrefix="1" applyFont="1" applyBorder="1"/>
    <xf numFmtId="0" fontId="18" fillId="0" borderId="10" xfId="0" applyFont="1" applyBorder="1" applyAlignment="1">
      <alignment horizontal="center"/>
    </xf>
    <xf numFmtId="2" fontId="18" fillId="0" borderId="10" xfId="0" applyNumberFormat="1" applyFont="1" applyBorder="1"/>
    <xf numFmtId="2" fontId="21" fillId="0" borderId="10" xfId="0" applyNumberFormat="1" applyFont="1" applyBorder="1"/>
    <xf numFmtId="1" fontId="23" fillId="0" borderId="10" xfId="0" applyNumberFormat="1" applyFont="1" applyBorder="1" applyAlignment="1">
      <alignment horizontal="center"/>
    </xf>
    <xf numFmtId="2" fontId="27" fillId="0" borderId="10" xfId="0" applyNumberFormat="1" applyFont="1" applyBorder="1"/>
    <xf numFmtId="0" fontId="2" fillId="0" borderId="0" xfId="0" applyFont="1"/>
    <xf numFmtId="0" fontId="21" fillId="0" borderId="0" xfId="0" quotePrefix="1" applyFont="1" applyBorder="1"/>
    <xf numFmtId="0" fontId="18" fillId="0" borderId="0" xfId="0" applyFont="1" applyBorder="1" applyAlignment="1">
      <alignment horizontal="center"/>
    </xf>
    <xf numFmtId="2" fontId="18" fillId="0" borderId="0" xfId="0" applyNumberFormat="1" applyFont="1" applyBorder="1"/>
    <xf numFmtId="2" fontId="21" fillId="0" borderId="0" xfId="0" applyNumberFormat="1" applyFont="1" applyBorder="1"/>
    <xf numFmtId="0" fontId="20" fillId="0" borderId="10" xfId="0" applyFont="1" applyBorder="1"/>
    <xf numFmtId="0" fontId="19" fillId="0" borderId="10" xfId="0" quotePrefix="1" applyFont="1" applyFill="1" applyBorder="1"/>
    <xf numFmtId="0" fontId="19" fillId="34" borderId="0" xfId="0" applyFont="1" applyFill="1" applyBorder="1"/>
    <xf numFmtId="0" fontId="1" fillId="0" borderId="0" xfId="0" applyFont="1" applyBorder="1"/>
    <xf numFmtId="0" fontId="1" fillId="0" borderId="0" xfId="43" applyFont="1" applyBorder="1"/>
    <xf numFmtId="0" fontId="19" fillId="0" borderId="12" xfId="0" quotePrefix="1" applyFont="1" applyBorder="1"/>
    <xf numFmtId="0" fontId="19" fillId="0" borderId="13" xfId="0" applyFont="1" applyFill="1" applyBorder="1"/>
    <xf numFmtId="0" fontId="27" fillId="0" borderId="0" xfId="0" applyFont="1" applyBorder="1"/>
    <xf numFmtId="0" fontId="27" fillId="0" borderId="0" xfId="0" applyFont="1"/>
    <xf numFmtId="0" fontId="24" fillId="0" borderId="12" xfId="0" quotePrefix="1" applyFont="1" applyFill="1" applyBorder="1" applyAlignment="1">
      <alignment horizontal="center"/>
    </xf>
    <xf numFmtId="0" fontId="24" fillId="0" borderId="14" xfId="0" applyFont="1" applyFill="1" applyBorder="1"/>
    <xf numFmtId="0" fontId="27" fillId="0" borderId="14" xfId="0" applyFont="1" applyFill="1" applyBorder="1"/>
    <xf numFmtId="0" fontId="24" fillId="0" borderId="13" xfId="0" applyFont="1" applyFill="1" applyBorder="1"/>
    <xf numFmtId="0" fontId="24" fillId="34" borderId="0" xfId="0" applyFont="1" applyFill="1" applyBorder="1"/>
    <xf numFmtId="0" fontId="24" fillId="0" borderId="0" xfId="0" applyFont="1" applyBorder="1"/>
    <xf numFmtId="0" fontId="27" fillId="0" borderId="10" xfId="0" applyFont="1" applyBorder="1"/>
    <xf numFmtId="0" fontId="27" fillId="0" borderId="10" xfId="0" applyFont="1" applyBorder="1" applyAlignment="1"/>
    <xf numFmtId="0" fontId="27" fillId="0" borderId="13" xfId="0" applyFont="1" applyBorder="1" applyAlignment="1"/>
    <xf numFmtId="0" fontId="27" fillId="0" borderId="11" xfId="0" applyFont="1" applyBorder="1"/>
    <xf numFmtId="0" fontId="27" fillId="0" borderId="11" xfId="0" applyFont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10" xfId="0" quotePrefix="1" applyFont="1" applyBorder="1"/>
    <xf numFmtId="0" fontId="27" fillId="0" borderId="10" xfId="0" applyFont="1" applyFill="1" applyBorder="1"/>
    <xf numFmtId="1" fontId="27" fillId="0" borderId="10" xfId="0" applyNumberFormat="1" applyFont="1" applyBorder="1" applyAlignment="1">
      <alignment horizontal="center"/>
    </xf>
    <xf numFmtId="2" fontId="27" fillId="0" borderId="10" xfId="0" applyNumberFormat="1" applyFont="1" applyFill="1" applyBorder="1"/>
    <xf numFmtId="1" fontId="30" fillId="0" borderId="10" xfId="0" applyNumberFormat="1" applyFont="1" applyBorder="1" applyAlignment="1">
      <alignment horizontal="center"/>
    </xf>
    <xf numFmtId="1" fontId="30" fillId="0" borderId="13" xfId="0" applyNumberFormat="1" applyFont="1" applyBorder="1" applyAlignment="1">
      <alignment horizontal="center"/>
    </xf>
    <xf numFmtId="0" fontId="27" fillId="0" borderId="0" xfId="0" quotePrefix="1" applyFont="1" applyBorder="1"/>
    <xf numFmtId="0" fontId="27" fillId="0" borderId="0" xfId="0" applyFont="1" applyFill="1" applyBorder="1"/>
    <xf numFmtId="1" fontId="27" fillId="0" borderId="0" xfId="0" applyNumberFormat="1" applyFont="1" applyBorder="1" applyAlignment="1">
      <alignment horizontal="center"/>
    </xf>
    <xf numFmtId="2" fontId="27" fillId="0" borderId="0" xfId="0" applyNumberFormat="1" applyFont="1" applyBorder="1"/>
    <xf numFmtId="2" fontId="27" fillId="0" borderId="0" xfId="0" applyNumberFormat="1" applyFont="1" applyFill="1" applyBorder="1"/>
    <xf numFmtId="1" fontId="30" fillId="0" borderId="0" xfId="0" applyNumberFormat="1" applyFont="1" applyBorder="1" applyAlignment="1">
      <alignment horizontal="center"/>
    </xf>
    <xf numFmtId="0" fontId="27" fillId="0" borderId="10" xfId="0" quotePrefix="1" applyFont="1" applyBorder="1" applyAlignment="1">
      <alignment horizontal="center"/>
    </xf>
    <xf numFmtId="16" fontId="27" fillId="0" borderId="10" xfId="0" quotePrefix="1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0" fillId="0" borderId="12" xfId="0" quotePrefix="1" applyFont="1" applyBorder="1"/>
    <xf numFmtId="0" fontId="20" fillId="0" borderId="13" xfId="0" applyFont="1" applyFill="1" applyBorder="1"/>
    <xf numFmtId="0" fontId="16" fillId="0" borderId="0" xfId="0" applyFont="1" applyFill="1" applyBorder="1"/>
    <xf numFmtId="0" fontId="21" fillId="0" borderId="10" xfId="0" applyFont="1" applyBorder="1" applyAlignment="1">
      <alignment horizontal="center" vertical="center"/>
    </xf>
    <xf numFmtId="0" fontId="27" fillId="0" borderId="10" xfId="0" quotePrefix="1" applyFont="1" applyFill="1" applyBorder="1"/>
    <xf numFmtId="1" fontId="21" fillId="0" borderId="10" xfId="0" applyNumberFormat="1" applyFont="1" applyBorder="1" applyAlignment="1">
      <alignment horizontal="center"/>
    </xf>
    <xf numFmtId="0" fontId="18" fillId="0" borderId="10" xfId="0" quotePrefix="1" applyFont="1" applyBorder="1"/>
    <xf numFmtId="0" fontId="20" fillId="0" borderId="0" xfId="0" quotePrefix="1" applyFont="1" applyBorder="1"/>
    <xf numFmtId="0" fontId="24" fillId="0" borderId="12" xfId="0" quotePrefix="1" applyFont="1" applyFill="1" applyBorder="1"/>
    <xf numFmtId="0" fontId="27" fillId="0" borderId="0" xfId="0" quotePrefix="1" applyFont="1" applyFill="1" applyBorder="1"/>
    <xf numFmtId="0" fontId="20" fillId="0" borderId="0" xfId="0" quotePrefix="1" applyFont="1" applyFill="1" applyAlignment="1">
      <alignment horizontal="center"/>
    </xf>
    <xf numFmtId="0" fontId="20" fillId="0" borderId="0" xfId="0" applyFont="1" applyFill="1"/>
    <xf numFmtId="0" fontId="31" fillId="0" borderId="0" xfId="0" applyFont="1"/>
    <xf numFmtId="0" fontId="20" fillId="0" borderId="12" xfId="0" quotePrefix="1" applyFont="1" applyBorder="1" applyAlignment="1">
      <alignment horizontal="center"/>
    </xf>
    <xf numFmtId="0" fontId="24" fillId="0" borderId="0" xfId="0" applyFont="1"/>
    <xf numFmtId="0" fontId="31" fillId="0" borderId="16" xfId="0" applyFont="1" applyBorder="1"/>
    <xf numFmtId="0" fontId="24" fillId="0" borderId="0" xfId="0" applyFont="1" applyFill="1" applyAlignment="1">
      <alignment horizontal="center"/>
    </xf>
    <xf numFmtId="0" fontId="24" fillId="0" borderId="0" xfId="0" applyFont="1" applyFill="1"/>
    <xf numFmtId="0" fontId="27" fillId="0" borderId="11" xfId="0" applyFont="1" applyFill="1" applyBorder="1" applyAlignment="1">
      <alignment horizontal="center"/>
    </xf>
    <xf numFmtId="0" fontId="31" fillId="0" borderId="0" xfId="0" applyFont="1" applyFill="1"/>
    <xf numFmtId="0" fontId="27" fillId="0" borderId="10" xfId="0" applyFont="1" applyBorder="1" applyAlignment="1">
      <alignment horizontal="center"/>
    </xf>
    <xf numFmtId="0" fontId="27" fillId="0" borderId="10" xfId="0" quotePrefix="1" applyFont="1" applyBorder="1" applyAlignment="1">
      <alignment horizontal="center" vertical="center"/>
    </xf>
    <xf numFmtId="0" fontId="27" fillId="0" borderId="0" xfId="0" quotePrefix="1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Border="1"/>
    <xf numFmtId="0" fontId="24" fillId="0" borderId="12" xfId="0" quotePrefix="1" applyFont="1" applyBorder="1" applyAlignment="1">
      <alignment horizontal="center" vertical="center"/>
    </xf>
    <xf numFmtId="0" fontId="31" fillId="0" borderId="0" xfId="0" applyFont="1" applyFill="1" applyBorder="1"/>
    <xf numFmtId="0" fontId="24" fillId="0" borderId="0" xfId="0" applyFont="1" applyFill="1" applyBorder="1"/>
    <xf numFmtId="0" fontId="27" fillId="0" borderId="10" xfId="0" applyFont="1" applyBorder="1" applyAlignment="1">
      <alignment horizontal="center" vertical="center"/>
    </xf>
    <xf numFmtId="0" fontId="24" fillId="0" borderId="0" xfId="0" quotePrefix="1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/>
    </xf>
    <xf numFmtId="0" fontId="27" fillId="0" borderId="10" xfId="0" quotePrefix="1" applyFont="1" applyBorder="1" applyProtection="1">
      <protection locked="0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3" xfId="0" applyFont="1" applyBorder="1" applyAlignment="1">
      <alignment horizontal="center"/>
    </xf>
  </cellXfs>
  <cellStyles count="4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erekening 2" xfId="26"/>
    <cellStyle name="Controlecel 2" xfId="27"/>
    <cellStyle name="Gekoppelde cel 2" xfId="28"/>
    <cellStyle name="Goed 2" xfId="29"/>
    <cellStyle name="Invoer 2" xfId="30"/>
    <cellStyle name="Komma 2" xfId="31"/>
    <cellStyle name="Kop 1 2" xfId="32"/>
    <cellStyle name="Kop 2 2" xfId="33"/>
    <cellStyle name="Kop 3 2" xfId="34"/>
    <cellStyle name="Kop 4 2" xfId="35"/>
    <cellStyle name="Neutraal 2" xfId="36"/>
    <cellStyle name="Notitie 2" xfId="37"/>
    <cellStyle name="Ongeldig 2" xfId="38"/>
    <cellStyle name="Standaard" xfId="0" builtinId="0"/>
    <cellStyle name="Standaard 2" xfId="1"/>
    <cellStyle name="Standaard 2 2" xfId="43"/>
    <cellStyle name="Totaal 2" xfId="39"/>
    <cellStyle name="Uitvoer 2" xfId="40"/>
    <cellStyle name="Verklarende tekst 2" xfId="41"/>
    <cellStyle name="Waarschuwingstekst 2" xfId="42"/>
  </cellStyles>
  <dxfs count="49">
    <dxf>
      <font>
        <b/>
        <i/>
        <strike val="0"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strike val="0"/>
        <color auto="1"/>
      </font>
      <fill>
        <patternFill patternType="solid">
          <fgColor rgb="FFFFFF00"/>
          <bgColor rgb="FFFFFF00"/>
        </patternFill>
      </fill>
    </dxf>
    <dxf>
      <font>
        <b/>
        <i/>
        <strike val="0"/>
        <color auto="1"/>
      </font>
      <fill>
        <patternFill patternType="solid">
          <fgColor rgb="FFFFFF00"/>
          <bgColor rgb="FFFFFF00"/>
        </patternFill>
      </fill>
    </dxf>
    <dxf>
      <font>
        <b/>
        <i/>
        <strike val="0"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 patternType="none">
          <bgColor auto="1"/>
        </patternFill>
      </fill>
    </dxf>
    <dxf>
      <fill>
        <patternFill>
          <bgColor theme="1"/>
        </patternFill>
      </fill>
    </dxf>
    <dxf>
      <fill>
        <patternFill patternType="none">
          <bgColor auto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b/Desktop/Wedstrijd%20Dames%20zaterda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1-B1"/>
      <sheetName val="W1-B2"/>
      <sheetName val="Uitslag W1-B1"/>
      <sheetName val="Uitslag W1-B2"/>
      <sheetName val="Rayonkamp W1-B1"/>
      <sheetName val="Rayonkamp W1-B2"/>
      <sheetName val="W2-B1"/>
      <sheetName val="W2-B2"/>
      <sheetName val="Uitslag W2-B1"/>
      <sheetName val="Uitslag W2-B2"/>
      <sheetName val="Rayonkamp W2-B1"/>
      <sheetName val="Rayonkamp W2-B2"/>
      <sheetName val="W3-B1"/>
      <sheetName val="W3-B2"/>
      <sheetName val="Uitslag W3-B1"/>
      <sheetName val="Uitslag W3-B2"/>
      <sheetName val="Rayonkamp W3-B1"/>
      <sheetName val="Rayonkamp W3-B2"/>
      <sheetName val="W4-B1"/>
      <sheetName val="W4-B2"/>
      <sheetName val="Rekenblad"/>
      <sheetName val="Groepsbladen"/>
      <sheetName val="Uitslag W4-B1"/>
      <sheetName val="Uitslag W4-B2"/>
      <sheetName val="Rayonkamp W4-B1"/>
      <sheetName val="Rayonkamp W4-B2"/>
      <sheetName val="Diplomabestand"/>
      <sheetName val="Tussenbestand"/>
    </sheetNames>
    <sheetDataSet>
      <sheetData sheetId="0">
        <row r="5">
          <cell r="C5" t="str">
            <v>D1-7236</v>
          </cell>
        </row>
      </sheetData>
      <sheetData sheetId="1">
        <row r="5">
          <cell r="C5" t="str">
            <v>KD-1146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5">
          <cell r="C5" t="str">
            <v>D2-6364</v>
          </cell>
        </row>
      </sheetData>
      <sheetData sheetId="7">
        <row r="5">
          <cell r="C5" t="str">
            <v>KE-2125</v>
          </cell>
        </row>
      </sheetData>
      <sheetData sheetId="8" refreshError="1"/>
      <sheetData sheetId="9"/>
      <sheetData sheetId="10" refreshError="1"/>
      <sheetData sheetId="11" refreshError="1"/>
      <sheetData sheetId="12">
        <row r="5">
          <cell r="C5" t="str">
            <v>D2-5399</v>
          </cell>
        </row>
      </sheetData>
      <sheetData sheetId="13">
        <row r="5">
          <cell r="C5" t="str">
            <v>D1-4255</v>
          </cell>
          <cell r="D5" t="str">
            <v>Milou Grooters</v>
          </cell>
          <cell r="F5" t="str">
            <v>Gymnet</v>
          </cell>
          <cell r="G5" t="str">
            <v>Jeugd 1</v>
          </cell>
          <cell r="H5" t="str">
            <v>D1</v>
          </cell>
          <cell r="I5">
            <v>4.5</v>
          </cell>
          <cell r="J5">
            <v>1.8</v>
          </cell>
          <cell r="L5">
            <v>12.7</v>
          </cell>
          <cell r="M5">
            <v>4.5</v>
          </cell>
          <cell r="N5">
            <v>1.9</v>
          </cell>
          <cell r="P5">
            <v>12.6</v>
          </cell>
          <cell r="Q5">
            <v>4.5</v>
          </cell>
          <cell r="R5">
            <v>8.1499999999999986</v>
          </cell>
          <cell r="S5">
            <v>0</v>
          </cell>
          <cell r="T5">
            <v>12.649999999999999</v>
          </cell>
          <cell r="V5">
            <v>4.2</v>
          </cell>
          <cell r="W5">
            <v>1.6</v>
          </cell>
          <cell r="Y5">
            <v>12.6</v>
          </cell>
          <cell r="AA5">
            <v>3.9</v>
          </cell>
          <cell r="AB5">
            <v>1.75</v>
          </cell>
          <cell r="AD5">
            <v>12.15</v>
          </cell>
          <cell r="AF5">
            <v>5.7</v>
          </cell>
          <cell r="AG5">
            <v>2.5</v>
          </cell>
          <cell r="AI5">
            <v>13.2</v>
          </cell>
        </row>
        <row r="6">
          <cell r="C6" t="str">
            <v>D1-4256</v>
          </cell>
          <cell r="D6" t="str">
            <v>Nikita van de Reep</v>
          </cell>
          <cell r="F6" t="str">
            <v>Gymnet</v>
          </cell>
          <cell r="G6" t="str">
            <v>Jeugd 1</v>
          </cell>
          <cell r="H6" t="str">
            <v>D1</v>
          </cell>
          <cell r="I6">
            <v>4.5</v>
          </cell>
          <cell r="J6">
            <v>1.85</v>
          </cell>
          <cell r="L6">
            <v>12.65</v>
          </cell>
          <cell r="M6">
            <v>4.5</v>
          </cell>
          <cell r="N6">
            <v>1.9</v>
          </cell>
          <cell r="P6">
            <v>12.6</v>
          </cell>
          <cell r="Q6">
            <v>4.5</v>
          </cell>
          <cell r="R6">
            <v>8.125</v>
          </cell>
          <cell r="S6">
            <v>0</v>
          </cell>
          <cell r="T6">
            <v>12.625</v>
          </cell>
          <cell r="V6">
            <v>4.2</v>
          </cell>
          <cell r="W6">
            <v>1.75</v>
          </cell>
          <cell r="Y6">
            <v>12.45</v>
          </cell>
          <cell r="AA6">
            <v>3</v>
          </cell>
          <cell r="AB6">
            <v>3.45</v>
          </cell>
          <cell r="AD6">
            <v>9.5500000000000007</v>
          </cell>
          <cell r="AF6">
            <v>5.4</v>
          </cell>
          <cell r="AG6">
            <v>2.2000000000000002</v>
          </cell>
          <cell r="AI6">
            <v>13.2</v>
          </cell>
        </row>
        <row r="7">
          <cell r="C7" t="str">
            <v>D1-4257</v>
          </cell>
          <cell r="D7" t="str">
            <v>Ginger Bouman</v>
          </cell>
          <cell r="F7" t="str">
            <v>Gymnet</v>
          </cell>
          <cell r="G7" t="str">
            <v>Jeugd 1</v>
          </cell>
          <cell r="H7" t="str">
            <v>D1</v>
          </cell>
          <cell r="I7">
            <v>3.9</v>
          </cell>
          <cell r="J7">
            <v>1.1499999999999999</v>
          </cell>
          <cell r="L7">
            <v>12.75</v>
          </cell>
          <cell r="M7">
            <v>3.9</v>
          </cell>
          <cell r="N7">
            <v>1.1499999999999999</v>
          </cell>
          <cell r="P7">
            <v>12.75</v>
          </cell>
          <cell r="Q7">
            <v>3.9</v>
          </cell>
          <cell r="R7">
            <v>8.85</v>
          </cell>
          <cell r="S7">
            <v>0</v>
          </cell>
          <cell r="T7">
            <v>12.75</v>
          </cell>
          <cell r="V7">
            <v>3.9</v>
          </cell>
          <cell r="W7">
            <v>2.5</v>
          </cell>
          <cell r="Y7">
            <v>11.4</v>
          </cell>
          <cell r="AA7">
            <v>4.5</v>
          </cell>
          <cell r="AB7">
            <v>2.75</v>
          </cell>
          <cell r="AD7">
            <v>11.75</v>
          </cell>
          <cell r="AF7">
            <v>5.4</v>
          </cell>
          <cell r="AG7">
            <v>3.5</v>
          </cell>
          <cell r="AI7">
            <v>11.9</v>
          </cell>
        </row>
        <row r="8">
          <cell r="C8" t="str">
            <v>D1-4258</v>
          </cell>
          <cell r="D8" t="str">
            <v>Rinske Korstman</v>
          </cell>
          <cell r="F8" t="str">
            <v>Gymnet</v>
          </cell>
          <cell r="G8" t="str">
            <v>Jeugd 1</v>
          </cell>
          <cell r="H8" t="str">
            <v>D1</v>
          </cell>
          <cell r="L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Y8">
            <v>0</v>
          </cell>
          <cell r="AD8">
            <v>0</v>
          </cell>
          <cell r="AI8">
            <v>0</v>
          </cell>
        </row>
        <row r="9">
          <cell r="C9" t="str">
            <v>D1-4259</v>
          </cell>
          <cell r="D9" t="str">
            <v>Ashley de Groot</v>
          </cell>
          <cell r="F9" t="str">
            <v>Gymnet</v>
          </cell>
          <cell r="G9" t="str">
            <v>Jeugd 1</v>
          </cell>
          <cell r="H9" t="str">
            <v>D1</v>
          </cell>
          <cell r="I9">
            <v>3.9</v>
          </cell>
          <cell r="J9">
            <v>1.95</v>
          </cell>
          <cell r="L9">
            <v>11.950000000000001</v>
          </cell>
          <cell r="M9">
            <v>3.9</v>
          </cell>
          <cell r="N9">
            <v>2.25</v>
          </cell>
          <cell r="P9">
            <v>11.65</v>
          </cell>
          <cell r="Q9">
            <v>3.9</v>
          </cell>
          <cell r="R9">
            <v>7.9</v>
          </cell>
          <cell r="S9">
            <v>0</v>
          </cell>
          <cell r="T9">
            <v>11.8</v>
          </cell>
          <cell r="V9">
            <v>3.9</v>
          </cell>
          <cell r="W9">
            <v>3.95</v>
          </cell>
          <cell r="Y9">
            <v>9.9499999999999993</v>
          </cell>
          <cell r="AA9">
            <v>3</v>
          </cell>
          <cell r="AB9">
            <v>2.5499999999999998</v>
          </cell>
          <cell r="AD9">
            <v>10.45</v>
          </cell>
          <cell r="AF9">
            <v>5.4</v>
          </cell>
          <cell r="AG9">
            <v>4.3</v>
          </cell>
          <cell r="AI9">
            <v>11.100000000000001</v>
          </cell>
        </row>
        <row r="10">
          <cell r="C10" t="str">
            <v>D1-4249</v>
          </cell>
          <cell r="D10" t="str">
            <v>Geertje-Marie Marijnissen</v>
          </cell>
          <cell r="F10" t="str">
            <v>K&amp;V</v>
          </cell>
          <cell r="G10" t="str">
            <v>Jeugd 1</v>
          </cell>
          <cell r="H10" t="str">
            <v>D1</v>
          </cell>
          <cell r="I10">
            <v>3.9</v>
          </cell>
          <cell r="J10">
            <v>2.1</v>
          </cell>
          <cell r="L10">
            <v>11.8</v>
          </cell>
          <cell r="M10">
            <v>3.9</v>
          </cell>
          <cell r="N10">
            <v>1.55</v>
          </cell>
          <cell r="P10">
            <v>12.35</v>
          </cell>
          <cell r="Q10">
            <v>3.9</v>
          </cell>
          <cell r="R10">
            <v>8.1749999999999989</v>
          </cell>
          <cell r="S10">
            <v>0</v>
          </cell>
          <cell r="T10">
            <v>12.074999999999999</v>
          </cell>
          <cell r="V10">
            <v>3.3</v>
          </cell>
          <cell r="W10">
            <v>2.95</v>
          </cell>
          <cell r="X10">
            <v>3</v>
          </cell>
          <cell r="Y10">
            <v>7.3500000000000014</v>
          </cell>
          <cell r="AA10">
            <v>4.2</v>
          </cell>
          <cell r="AB10">
            <v>1.8</v>
          </cell>
          <cell r="AD10">
            <v>12.399999999999999</v>
          </cell>
          <cell r="AF10">
            <v>4.5</v>
          </cell>
          <cell r="AG10">
            <v>4.2</v>
          </cell>
          <cell r="AI10">
            <v>10.3</v>
          </cell>
        </row>
        <row r="11">
          <cell r="C11" t="str">
            <v>D2-4347</v>
          </cell>
          <cell r="D11" t="str">
            <v>Esmee Weesie</v>
          </cell>
          <cell r="F11" t="str">
            <v>K&amp;V</v>
          </cell>
          <cell r="G11" t="str">
            <v>Jeugd 1</v>
          </cell>
          <cell r="H11" t="str">
            <v>D2</v>
          </cell>
          <cell r="I11">
            <v>3.9</v>
          </cell>
          <cell r="J11">
            <v>1.75</v>
          </cell>
          <cell r="L11">
            <v>12.15</v>
          </cell>
          <cell r="M11">
            <v>3.9</v>
          </cell>
          <cell r="N11">
            <v>1.9</v>
          </cell>
          <cell r="P11">
            <v>12</v>
          </cell>
          <cell r="Q11">
            <v>3.9</v>
          </cell>
          <cell r="R11">
            <v>8.1749999999999989</v>
          </cell>
          <cell r="S11">
            <v>0</v>
          </cell>
          <cell r="T11">
            <v>12.074999999999999</v>
          </cell>
          <cell r="V11">
            <v>4.5</v>
          </cell>
          <cell r="W11">
            <v>2.95</v>
          </cell>
          <cell r="Y11">
            <v>11.55</v>
          </cell>
          <cell r="AA11">
            <v>4.8</v>
          </cell>
          <cell r="AB11">
            <v>6</v>
          </cell>
          <cell r="AD11">
            <v>8.8000000000000007</v>
          </cell>
          <cell r="AF11">
            <v>4.5</v>
          </cell>
          <cell r="AG11">
            <v>3.2</v>
          </cell>
          <cell r="AI11">
            <v>11.3</v>
          </cell>
        </row>
        <row r="12">
          <cell r="C12" t="str">
            <v>D2-4348</v>
          </cell>
          <cell r="D12" t="str">
            <v>Kiki van der Vlis</v>
          </cell>
          <cell r="F12" t="str">
            <v>K&amp;V</v>
          </cell>
          <cell r="G12" t="str">
            <v>Jeugd 1</v>
          </cell>
          <cell r="H12" t="str">
            <v>D2</v>
          </cell>
          <cell r="I12">
            <v>3.9</v>
          </cell>
          <cell r="J12">
            <v>2.2000000000000002</v>
          </cell>
          <cell r="L12">
            <v>11.7</v>
          </cell>
          <cell r="M12">
            <v>3.9</v>
          </cell>
          <cell r="N12">
            <v>2.1</v>
          </cell>
          <cell r="P12">
            <v>11.8</v>
          </cell>
          <cell r="Q12">
            <v>3.9</v>
          </cell>
          <cell r="R12">
            <v>7.85</v>
          </cell>
          <cell r="S12">
            <v>0</v>
          </cell>
          <cell r="T12">
            <v>11.75</v>
          </cell>
          <cell r="V12">
            <v>4.5</v>
          </cell>
          <cell r="W12">
            <v>1.65</v>
          </cell>
          <cell r="Y12">
            <v>12.85</v>
          </cell>
          <cell r="AA12">
            <v>5.0999999999999996</v>
          </cell>
          <cell r="AB12">
            <v>3.15</v>
          </cell>
          <cell r="AD12">
            <v>11.95</v>
          </cell>
          <cell r="AF12">
            <v>4.8</v>
          </cell>
          <cell r="AG12">
            <v>3.3</v>
          </cell>
          <cell r="AI12">
            <v>11.5</v>
          </cell>
        </row>
        <row r="14">
          <cell r="C14" t="str">
            <v>D2-4355</v>
          </cell>
          <cell r="D14" t="str">
            <v>Roos van Eldik</v>
          </cell>
          <cell r="F14" t="str">
            <v>Sparta</v>
          </cell>
          <cell r="G14" t="str">
            <v>Jeugd 1</v>
          </cell>
          <cell r="H14" t="str">
            <v>D2</v>
          </cell>
          <cell r="L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V14">
            <v>3.6</v>
          </cell>
          <cell r="W14">
            <v>2.8</v>
          </cell>
          <cell r="Y14">
            <v>10.8</v>
          </cell>
          <cell r="AA14">
            <v>3.9</v>
          </cell>
          <cell r="AB14">
            <v>3.8</v>
          </cell>
          <cell r="AD14">
            <v>10.100000000000001</v>
          </cell>
          <cell r="AF14">
            <v>3.9</v>
          </cell>
          <cell r="AG14">
            <v>2.7</v>
          </cell>
          <cell r="AI14">
            <v>11.2</v>
          </cell>
        </row>
        <row r="15">
          <cell r="C15" t="str">
            <v>D2-4356</v>
          </cell>
          <cell r="D15" t="str">
            <v>Leonore Siemerink</v>
          </cell>
          <cell r="F15" t="str">
            <v>Sparta</v>
          </cell>
          <cell r="G15" t="str">
            <v>Jeugd 1</v>
          </cell>
          <cell r="H15" t="str">
            <v>D2</v>
          </cell>
          <cell r="I15">
            <v>3.9</v>
          </cell>
          <cell r="J15">
            <v>2.2999999999999998</v>
          </cell>
          <cell r="L15">
            <v>11.6</v>
          </cell>
          <cell r="M15">
            <v>3.9</v>
          </cell>
          <cell r="N15">
            <v>2.0499999999999998</v>
          </cell>
          <cell r="P15">
            <v>11.85</v>
          </cell>
          <cell r="Q15">
            <v>3.9</v>
          </cell>
          <cell r="R15">
            <v>7.8249999999999993</v>
          </cell>
          <cell r="S15">
            <v>0</v>
          </cell>
          <cell r="T15">
            <v>11.725</v>
          </cell>
          <cell r="V15">
            <v>3.9</v>
          </cell>
          <cell r="W15">
            <v>2.1</v>
          </cell>
          <cell r="Y15">
            <v>11.8</v>
          </cell>
          <cell r="AA15">
            <v>4.2</v>
          </cell>
          <cell r="AB15">
            <v>4.05</v>
          </cell>
          <cell r="AD15">
            <v>10.149999999999999</v>
          </cell>
          <cell r="AF15">
            <v>4.5</v>
          </cell>
          <cell r="AG15">
            <v>3.5</v>
          </cell>
          <cell r="AI15">
            <v>11</v>
          </cell>
        </row>
        <row r="16">
          <cell r="C16" t="str">
            <v>D2-4352</v>
          </cell>
          <cell r="D16" t="str">
            <v>Linsey Rijsenbrij</v>
          </cell>
          <cell r="F16" t="str">
            <v>LH</v>
          </cell>
          <cell r="G16" t="str">
            <v>Jeugd 1</v>
          </cell>
          <cell r="H16" t="str">
            <v>D2</v>
          </cell>
          <cell r="I16">
            <v>3.9</v>
          </cell>
          <cell r="J16">
            <v>1.8</v>
          </cell>
          <cell r="L16">
            <v>12.1</v>
          </cell>
          <cell r="M16">
            <v>3.9</v>
          </cell>
          <cell r="N16">
            <v>1.5</v>
          </cell>
          <cell r="P16">
            <v>12.4</v>
          </cell>
          <cell r="Q16">
            <v>3.9</v>
          </cell>
          <cell r="R16">
            <v>8.35</v>
          </cell>
          <cell r="S16">
            <v>0</v>
          </cell>
          <cell r="T16">
            <v>12.25</v>
          </cell>
          <cell r="V16">
            <v>3.9</v>
          </cell>
          <cell r="W16">
            <v>2.6</v>
          </cell>
          <cell r="Y16">
            <v>11.3</v>
          </cell>
          <cell r="AA16">
            <v>4.5</v>
          </cell>
          <cell r="AB16">
            <v>4.4000000000000004</v>
          </cell>
          <cell r="AD16">
            <v>10.1</v>
          </cell>
          <cell r="AF16">
            <v>5.4</v>
          </cell>
          <cell r="AG16">
            <v>3.7</v>
          </cell>
          <cell r="AI16">
            <v>11.7</v>
          </cell>
        </row>
        <row r="17">
          <cell r="C17" t="str">
            <v>D2-4353</v>
          </cell>
          <cell r="D17" t="str">
            <v>Lieke Krijnen</v>
          </cell>
          <cell r="F17" t="str">
            <v>LH</v>
          </cell>
          <cell r="G17" t="str">
            <v>Jeugd 1</v>
          </cell>
          <cell r="H17" t="str">
            <v>D2</v>
          </cell>
          <cell r="L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Y17">
            <v>0</v>
          </cell>
          <cell r="AD17">
            <v>0</v>
          </cell>
          <cell r="AI17">
            <v>0</v>
          </cell>
        </row>
        <row r="18">
          <cell r="C18" t="str">
            <v>D2-4362</v>
          </cell>
          <cell r="D18" t="str">
            <v>Fleur Jantjes</v>
          </cell>
          <cell r="F18" t="str">
            <v>HB</v>
          </cell>
          <cell r="G18" t="str">
            <v>Jeugd 1</v>
          </cell>
          <cell r="H18" t="str">
            <v>D2</v>
          </cell>
          <cell r="I18">
            <v>3.9</v>
          </cell>
          <cell r="J18">
            <v>2.25</v>
          </cell>
          <cell r="L18">
            <v>11.65</v>
          </cell>
          <cell r="M18">
            <v>3.9</v>
          </cell>
          <cell r="N18">
            <v>2.9</v>
          </cell>
          <cell r="P18">
            <v>11</v>
          </cell>
          <cell r="Q18">
            <v>3.9</v>
          </cell>
          <cell r="R18">
            <v>7.4249999999999989</v>
          </cell>
          <cell r="S18">
            <v>0</v>
          </cell>
          <cell r="T18">
            <v>11.324999999999999</v>
          </cell>
          <cell r="V18">
            <v>4.5</v>
          </cell>
          <cell r="W18">
            <v>2.1</v>
          </cell>
          <cell r="Y18">
            <v>12.4</v>
          </cell>
          <cell r="AA18">
            <v>4.2</v>
          </cell>
          <cell r="AB18">
            <v>4.25</v>
          </cell>
          <cell r="AD18">
            <v>9.9499999999999993</v>
          </cell>
          <cell r="AF18">
            <v>4.5</v>
          </cell>
          <cell r="AG18">
            <v>4</v>
          </cell>
          <cell r="AI18">
            <v>10.5</v>
          </cell>
        </row>
        <row r="19">
          <cell r="C19" t="str">
            <v>D2-4363</v>
          </cell>
          <cell r="D19" t="str">
            <v>Mandy Pronk</v>
          </cell>
          <cell r="F19" t="str">
            <v>HB</v>
          </cell>
          <cell r="G19" t="str">
            <v>Jeugd 1</v>
          </cell>
          <cell r="H19" t="str">
            <v>D2</v>
          </cell>
          <cell r="I19">
            <v>3.9</v>
          </cell>
          <cell r="J19">
            <v>2</v>
          </cell>
          <cell r="L19">
            <v>11.9</v>
          </cell>
          <cell r="M19">
            <v>3.9</v>
          </cell>
          <cell r="N19">
            <v>2.0499999999999998</v>
          </cell>
          <cell r="P19">
            <v>11.85</v>
          </cell>
          <cell r="Q19">
            <v>3.9</v>
          </cell>
          <cell r="R19">
            <v>7.9749999999999996</v>
          </cell>
          <cell r="S19">
            <v>0</v>
          </cell>
          <cell r="T19">
            <v>11.875</v>
          </cell>
          <cell r="V19">
            <v>4.8</v>
          </cell>
          <cell r="W19">
            <v>1.5</v>
          </cell>
          <cell r="Y19">
            <v>13.3</v>
          </cell>
          <cell r="AA19">
            <v>4.5</v>
          </cell>
          <cell r="AB19">
            <v>3.15</v>
          </cell>
          <cell r="AD19">
            <v>11.35</v>
          </cell>
          <cell r="AF19">
            <v>5.0999999999999996</v>
          </cell>
          <cell r="AG19">
            <v>2.1</v>
          </cell>
          <cell r="AI19">
            <v>13</v>
          </cell>
        </row>
        <row r="20">
          <cell r="C20" t="str">
            <v>D1-4260</v>
          </cell>
          <cell r="D20" t="str">
            <v>Lieke Kwantes</v>
          </cell>
          <cell r="F20" t="str">
            <v>HB</v>
          </cell>
          <cell r="G20" t="str">
            <v>Jeugd 1</v>
          </cell>
          <cell r="H20" t="str">
            <v>D1</v>
          </cell>
          <cell r="I20">
            <v>3.9</v>
          </cell>
          <cell r="J20">
            <v>2</v>
          </cell>
          <cell r="L20">
            <v>11.9</v>
          </cell>
          <cell r="M20">
            <v>3.9</v>
          </cell>
          <cell r="N20">
            <v>2.15</v>
          </cell>
          <cell r="P20">
            <v>11.75</v>
          </cell>
          <cell r="Q20">
            <v>3.9</v>
          </cell>
          <cell r="R20">
            <v>7.9249999999999989</v>
          </cell>
          <cell r="S20">
            <v>0</v>
          </cell>
          <cell r="T20">
            <v>11.824999999999999</v>
          </cell>
          <cell r="V20">
            <v>3.9</v>
          </cell>
          <cell r="W20">
            <v>2</v>
          </cell>
          <cell r="X20">
            <v>4</v>
          </cell>
          <cell r="Y20">
            <v>7.9</v>
          </cell>
          <cell r="AA20">
            <v>2.4</v>
          </cell>
          <cell r="AB20">
            <v>1.9</v>
          </cell>
          <cell r="AC20">
            <v>4</v>
          </cell>
          <cell r="AD20">
            <v>6.5</v>
          </cell>
          <cell r="AF20">
            <v>3.6</v>
          </cell>
          <cell r="AG20">
            <v>3.6</v>
          </cell>
          <cell r="AI20">
            <v>10</v>
          </cell>
        </row>
        <row r="21">
          <cell r="C21" t="str">
            <v>D1-4261</v>
          </cell>
          <cell r="D21" t="str">
            <v>Varoya Rechards</v>
          </cell>
          <cell r="F21" t="str">
            <v>HB</v>
          </cell>
          <cell r="G21" t="str">
            <v>Jeugd 1</v>
          </cell>
          <cell r="H21" t="str">
            <v>D1</v>
          </cell>
          <cell r="I21">
            <v>3.9</v>
          </cell>
          <cell r="J21">
            <v>1.3</v>
          </cell>
          <cell r="L21">
            <v>12.6</v>
          </cell>
          <cell r="M21">
            <v>3.9</v>
          </cell>
          <cell r="N21">
            <v>1.8</v>
          </cell>
          <cell r="P21">
            <v>12.1</v>
          </cell>
          <cell r="Q21">
            <v>3.9</v>
          </cell>
          <cell r="R21">
            <v>8.4499999999999993</v>
          </cell>
          <cell r="S21">
            <v>0</v>
          </cell>
          <cell r="T21">
            <v>12.35</v>
          </cell>
          <cell r="V21">
            <v>4.2</v>
          </cell>
          <cell r="W21">
            <v>2.25</v>
          </cell>
          <cell r="Y21">
            <v>11.95</v>
          </cell>
          <cell r="AA21">
            <v>3.6</v>
          </cell>
          <cell r="AB21">
            <v>1.7</v>
          </cell>
          <cell r="AC21">
            <v>2</v>
          </cell>
          <cell r="AD21">
            <v>9.9</v>
          </cell>
          <cell r="AF21">
            <v>3.9</v>
          </cell>
          <cell r="AG21">
            <v>3</v>
          </cell>
          <cell r="AI21">
            <v>10.9</v>
          </cell>
        </row>
        <row r="23">
          <cell r="C23" t="str">
            <v>D2-4357</v>
          </cell>
          <cell r="D23" t="str">
            <v>Bibi Cooper</v>
          </cell>
          <cell r="F23" t="str">
            <v>Mauritius</v>
          </cell>
          <cell r="G23" t="str">
            <v>Jeugd 1</v>
          </cell>
          <cell r="H23" t="str">
            <v>D2</v>
          </cell>
          <cell r="I23">
            <v>3.9</v>
          </cell>
          <cell r="J23">
            <v>2.15</v>
          </cell>
          <cell r="L23">
            <v>11.75</v>
          </cell>
          <cell r="M23">
            <v>3.9</v>
          </cell>
          <cell r="N23">
            <v>2.15</v>
          </cell>
          <cell r="P23">
            <v>11.75</v>
          </cell>
          <cell r="Q23">
            <v>3.9</v>
          </cell>
          <cell r="R23">
            <v>7.85</v>
          </cell>
          <cell r="S23">
            <v>0</v>
          </cell>
          <cell r="T23">
            <v>11.75</v>
          </cell>
          <cell r="V23">
            <v>4.5</v>
          </cell>
          <cell r="W23">
            <v>2.5499999999999998</v>
          </cell>
          <cell r="Y23">
            <v>11.95</v>
          </cell>
          <cell r="AA23">
            <v>4.2</v>
          </cell>
          <cell r="AB23">
            <v>3.25</v>
          </cell>
          <cell r="AD23">
            <v>10.95</v>
          </cell>
          <cell r="AF23">
            <v>5.4</v>
          </cell>
          <cell r="AG23">
            <v>3.1</v>
          </cell>
          <cell r="AI23">
            <v>12.3</v>
          </cell>
        </row>
        <row r="24">
          <cell r="C24" t="str">
            <v>D2-4358</v>
          </cell>
          <cell r="D24" t="str">
            <v>Maggy Hoekstra</v>
          </cell>
          <cell r="F24" t="str">
            <v>Mauritius</v>
          </cell>
          <cell r="G24" t="str">
            <v>Jeugd 1</v>
          </cell>
          <cell r="H24" t="str">
            <v>D2</v>
          </cell>
          <cell r="I24">
            <v>3.9</v>
          </cell>
          <cell r="J24">
            <v>1.3</v>
          </cell>
          <cell r="L24">
            <v>12.6</v>
          </cell>
          <cell r="M24">
            <v>3.9</v>
          </cell>
          <cell r="N24">
            <v>1.7</v>
          </cell>
          <cell r="P24">
            <v>12.200000000000001</v>
          </cell>
          <cell r="Q24">
            <v>3.9</v>
          </cell>
          <cell r="R24">
            <v>8.5</v>
          </cell>
          <cell r="S24">
            <v>0</v>
          </cell>
          <cell r="T24">
            <v>12.4</v>
          </cell>
          <cell r="V24">
            <v>5.0999999999999996</v>
          </cell>
          <cell r="W24">
            <v>1.4</v>
          </cell>
          <cell r="Y24">
            <v>13.7</v>
          </cell>
          <cell r="AA24">
            <v>5.0999999999999996</v>
          </cell>
          <cell r="AB24">
            <v>2.4</v>
          </cell>
          <cell r="AD24">
            <v>12.7</v>
          </cell>
          <cell r="AF24">
            <v>5.7</v>
          </cell>
          <cell r="AG24">
            <v>2.2999999999999998</v>
          </cell>
          <cell r="AI24">
            <v>13.399999999999999</v>
          </cell>
        </row>
        <row r="25">
          <cell r="C25" t="str">
            <v>D2-4359</v>
          </cell>
          <cell r="D25" t="str">
            <v>Sophie Schilder</v>
          </cell>
          <cell r="F25" t="str">
            <v>Mauritius</v>
          </cell>
          <cell r="G25" t="str">
            <v>Jeugd 1</v>
          </cell>
          <cell r="H25" t="str">
            <v>D2</v>
          </cell>
          <cell r="I25">
            <v>3.9</v>
          </cell>
          <cell r="J25">
            <v>1.95</v>
          </cell>
          <cell r="L25">
            <v>11.950000000000001</v>
          </cell>
          <cell r="M25">
            <v>3.9</v>
          </cell>
          <cell r="N25">
            <v>1.75</v>
          </cell>
          <cell r="P25">
            <v>12.15</v>
          </cell>
          <cell r="Q25">
            <v>3.9</v>
          </cell>
          <cell r="R25">
            <v>8.15</v>
          </cell>
          <cell r="S25">
            <v>0</v>
          </cell>
          <cell r="T25">
            <v>12.05</v>
          </cell>
          <cell r="V25">
            <v>4.8</v>
          </cell>
          <cell r="W25">
            <v>2.7</v>
          </cell>
          <cell r="Y25">
            <v>12.100000000000001</v>
          </cell>
          <cell r="AA25">
            <v>4.5</v>
          </cell>
          <cell r="AB25">
            <v>4.3499999999999996</v>
          </cell>
          <cell r="AD25">
            <v>10.15</v>
          </cell>
          <cell r="AF25">
            <v>5.7</v>
          </cell>
          <cell r="AG25">
            <v>2.9</v>
          </cell>
          <cell r="AI25">
            <v>12.799999999999999</v>
          </cell>
        </row>
        <row r="26">
          <cell r="C26" t="str">
            <v>D1-4251</v>
          </cell>
          <cell r="D26" t="str">
            <v>Sabine de Koning</v>
          </cell>
          <cell r="F26" t="str">
            <v>Mauritius</v>
          </cell>
          <cell r="G26" t="str">
            <v>Jeugd 1</v>
          </cell>
          <cell r="H26" t="str">
            <v>D1</v>
          </cell>
          <cell r="I26">
            <v>3.9</v>
          </cell>
          <cell r="J26">
            <v>1.6</v>
          </cell>
          <cell r="L26">
            <v>12.3</v>
          </cell>
          <cell r="M26">
            <v>3.9</v>
          </cell>
          <cell r="N26">
            <v>1.7</v>
          </cell>
          <cell r="P26">
            <v>12.200000000000001</v>
          </cell>
          <cell r="Q26">
            <v>3.9</v>
          </cell>
          <cell r="R26">
            <v>8.35</v>
          </cell>
          <cell r="S26">
            <v>0</v>
          </cell>
          <cell r="T26">
            <v>12.25</v>
          </cell>
          <cell r="V26">
            <v>4.8</v>
          </cell>
          <cell r="W26">
            <v>4.2</v>
          </cell>
          <cell r="Y26">
            <v>10.600000000000001</v>
          </cell>
          <cell r="AA26">
            <v>4.2</v>
          </cell>
          <cell r="AB26">
            <v>4.3</v>
          </cell>
          <cell r="AD26">
            <v>9.8999999999999986</v>
          </cell>
          <cell r="AF26">
            <v>5.0999999999999996</v>
          </cell>
          <cell r="AG26">
            <v>4.0999999999999996</v>
          </cell>
          <cell r="AI26">
            <v>11</v>
          </cell>
        </row>
        <row r="27">
          <cell r="C27" t="str">
            <v>D1-4252</v>
          </cell>
          <cell r="D27" t="str">
            <v>Sandy Smit</v>
          </cell>
          <cell r="F27" t="str">
            <v>Mauritius</v>
          </cell>
          <cell r="G27" t="str">
            <v>Jeugd 1</v>
          </cell>
          <cell r="H27" t="str">
            <v>D1</v>
          </cell>
          <cell r="I27">
            <v>4.5</v>
          </cell>
          <cell r="J27">
            <v>2</v>
          </cell>
          <cell r="L27">
            <v>12.5</v>
          </cell>
          <cell r="M27">
            <v>4.5</v>
          </cell>
          <cell r="N27">
            <v>1.75</v>
          </cell>
          <cell r="P27">
            <v>12.75</v>
          </cell>
          <cell r="Q27">
            <v>4.5</v>
          </cell>
          <cell r="R27">
            <v>8.125</v>
          </cell>
          <cell r="S27">
            <v>0</v>
          </cell>
          <cell r="T27">
            <v>12.625</v>
          </cell>
          <cell r="V27">
            <v>4.5</v>
          </cell>
          <cell r="W27">
            <v>2.6</v>
          </cell>
          <cell r="Y27">
            <v>11.9</v>
          </cell>
          <cell r="AA27">
            <v>3.6</v>
          </cell>
          <cell r="AB27">
            <v>3.4</v>
          </cell>
          <cell r="AD27">
            <v>10.199999999999999</v>
          </cell>
          <cell r="AF27">
            <v>5.7</v>
          </cell>
          <cell r="AG27">
            <v>3.4</v>
          </cell>
          <cell r="AI27">
            <v>12.299999999999999</v>
          </cell>
        </row>
        <row r="28">
          <cell r="C28" t="str">
            <v>D1-4250</v>
          </cell>
          <cell r="D28" t="str">
            <v>Eva-Louise Nibbering</v>
          </cell>
          <cell r="F28" t="str">
            <v>De Beukers</v>
          </cell>
          <cell r="G28" t="str">
            <v>Jeugd 1</v>
          </cell>
          <cell r="H28" t="str">
            <v>D1</v>
          </cell>
          <cell r="I28">
            <v>3.9</v>
          </cell>
          <cell r="J28">
            <v>1.75</v>
          </cell>
          <cell r="L28">
            <v>12.15</v>
          </cell>
          <cell r="M28">
            <v>3.9</v>
          </cell>
          <cell r="N28">
            <v>1.85</v>
          </cell>
          <cell r="P28">
            <v>12.05</v>
          </cell>
          <cell r="Q28">
            <v>3.9</v>
          </cell>
          <cell r="R28">
            <v>8.2000000000000011</v>
          </cell>
          <cell r="S28">
            <v>0</v>
          </cell>
          <cell r="T28">
            <v>12.100000000000001</v>
          </cell>
          <cell r="V28">
            <v>3.9</v>
          </cell>
          <cell r="W28">
            <v>5.05</v>
          </cell>
          <cell r="Y28">
            <v>8.8500000000000014</v>
          </cell>
          <cell r="AA28">
            <v>4.2</v>
          </cell>
          <cell r="AB28">
            <v>2.4500000000000002</v>
          </cell>
          <cell r="AD28">
            <v>11.75</v>
          </cell>
          <cell r="AF28">
            <v>5.0999999999999996</v>
          </cell>
          <cell r="AG28">
            <v>2.7</v>
          </cell>
          <cell r="AI28">
            <v>12.399999999999999</v>
          </cell>
        </row>
        <row r="29">
          <cell r="C29" t="str">
            <v>D1-4262</v>
          </cell>
          <cell r="D29" t="str">
            <v>Sarissa Bus</v>
          </cell>
          <cell r="F29" t="str">
            <v>Turncademy</v>
          </cell>
          <cell r="G29" t="str">
            <v>Jeugd 1</v>
          </cell>
          <cell r="H29" t="str">
            <v>D1</v>
          </cell>
          <cell r="I29">
            <v>4.5</v>
          </cell>
          <cell r="J29">
            <v>1.6</v>
          </cell>
          <cell r="L29">
            <v>12.9</v>
          </cell>
          <cell r="M29">
            <v>4.5</v>
          </cell>
          <cell r="N29">
            <v>1.75</v>
          </cell>
          <cell r="P29">
            <v>12.75</v>
          </cell>
          <cell r="Q29">
            <v>4.5</v>
          </cell>
          <cell r="R29">
            <v>8.3249999999999993</v>
          </cell>
          <cell r="S29">
            <v>0</v>
          </cell>
          <cell r="T29">
            <v>12.824999999999999</v>
          </cell>
          <cell r="V29">
            <v>3.3</v>
          </cell>
          <cell r="W29">
            <v>1.5</v>
          </cell>
          <cell r="X29">
            <v>1</v>
          </cell>
          <cell r="Y29">
            <v>10.8</v>
          </cell>
          <cell r="AA29">
            <v>4.2</v>
          </cell>
          <cell r="AB29">
            <v>4.3</v>
          </cell>
          <cell r="AD29">
            <v>9.8999999999999986</v>
          </cell>
          <cell r="AF29">
            <v>5.0999999999999996</v>
          </cell>
          <cell r="AG29">
            <v>2.7</v>
          </cell>
          <cell r="AI29">
            <v>12.399999999999999</v>
          </cell>
        </row>
        <row r="31">
          <cell r="C31" t="str">
            <v>D2-4354</v>
          </cell>
          <cell r="D31" t="str">
            <v>Fien Pronk</v>
          </cell>
          <cell r="F31" t="str">
            <v>Olympia</v>
          </cell>
          <cell r="G31" t="str">
            <v>Jeugd 1</v>
          </cell>
          <cell r="H31" t="str">
            <v>D2</v>
          </cell>
          <cell r="I31">
            <v>3.9</v>
          </cell>
          <cell r="J31">
            <v>2.5</v>
          </cell>
          <cell r="L31">
            <v>11.4</v>
          </cell>
          <cell r="M31">
            <v>3.9</v>
          </cell>
          <cell r="N31">
            <v>2.0499999999999998</v>
          </cell>
          <cell r="P31">
            <v>11.85</v>
          </cell>
          <cell r="Q31">
            <v>3.9</v>
          </cell>
          <cell r="R31">
            <v>7.7249999999999996</v>
          </cell>
          <cell r="S31">
            <v>0</v>
          </cell>
          <cell r="T31">
            <v>11.625</v>
          </cell>
          <cell r="V31">
            <v>4.2</v>
          </cell>
          <cell r="W31">
            <v>3.2</v>
          </cell>
          <cell r="Y31">
            <v>11</v>
          </cell>
          <cell r="AA31">
            <v>3.9</v>
          </cell>
          <cell r="AB31">
            <v>5.65</v>
          </cell>
          <cell r="AD31">
            <v>8.25</v>
          </cell>
          <cell r="AF31">
            <v>4.8</v>
          </cell>
          <cell r="AG31">
            <v>3.3</v>
          </cell>
          <cell r="AI31">
            <v>11.5</v>
          </cell>
        </row>
        <row r="32">
          <cell r="C32" t="str">
            <v>D2-4349</v>
          </cell>
          <cell r="D32" t="str">
            <v>Lisan Tump</v>
          </cell>
          <cell r="F32" t="str">
            <v>Ilpenstein</v>
          </cell>
          <cell r="G32" t="str">
            <v>Jeugd 1</v>
          </cell>
          <cell r="H32" t="str">
            <v>D2</v>
          </cell>
          <cell r="I32">
            <v>3.9</v>
          </cell>
          <cell r="J32">
            <v>1</v>
          </cell>
          <cell r="L32">
            <v>12.9</v>
          </cell>
          <cell r="M32">
            <v>3.9</v>
          </cell>
          <cell r="N32">
            <v>0.9</v>
          </cell>
          <cell r="P32">
            <v>13</v>
          </cell>
          <cell r="Q32">
            <v>3.9</v>
          </cell>
          <cell r="R32">
            <v>9.0499999999999989</v>
          </cell>
          <cell r="S32">
            <v>0</v>
          </cell>
          <cell r="T32">
            <v>12.95</v>
          </cell>
          <cell r="V32">
            <v>5.0999999999999996</v>
          </cell>
          <cell r="W32">
            <v>1.5</v>
          </cell>
          <cell r="Y32">
            <v>13.6</v>
          </cell>
          <cell r="AA32">
            <v>5.0999999999999996</v>
          </cell>
          <cell r="AB32">
            <v>2</v>
          </cell>
          <cell r="AD32">
            <v>13.1</v>
          </cell>
          <cell r="AF32">
            <v>5.0999999999999996</v>
          </cell>
          <cell r="AG32">
            <v>3.3</v>
          </cell>
          <cell r="AI32">
            <v>11.8</v>
          </cell>
        </row>
        <row r="33">
          <cell r="C33" t="str">
            <v>D2-4350</v>
          </cell>
          <cell r="D33" t="str">
            <v>Bo Heinen</v>
          </cell>
          <cell r="F33" t="str">
            <v>Kwiek</v>
          </cell>
          <cell r="G33" t="str">
            <v>Jeugd 1</v>
          </cell>
          <cell r="H33" t="str">
            <v>D2</v>
          </cell>
          <cell r="I33">
            <v>3.9</v>
          </cell>
          <cell r="J33">
            <v>1.6</v>
          </cell>
          <cell r="L33">
            <v>12.3</v>
          </cell>
          <cell r="M33">
            <v>3.9</v>
          </cell>
          <cell r="N33">
            <v>1.45</v>
          </cell>
          <cell r="P33">
            <v>12.450000000000001</v>
          </cell>
          <cell r="Q33">
            <v>3.9</v>
          </cell>
          <cell r="R33">
            <v>8.4749999999999996</v>
          </cell>
          <cell r="S33">
            <v>0</v>
          </cell>
          <cell r="T33">
            <v>12.375</v>
          </cell>
          <cell r="V33">
            <v>4.5</v>
          </cell>
          <cell r="W33">
            <v>2.2000000000000002</v>
          </cell>
          <cell r="Y33">
            <v>12.3</v>
          </cell>
          <cell r="AA33">
            <v>4.5</v>
          </cell>
          <cell r="AB33">
            <v>2.95</v>
          </cell>
          <cell r="AD33">
            <v>11.55</v>
          </cell>
          <cell r="AF33">
            <v>5.7</v>
          </cell>
          <cell r="AG33">
            <v>3</v>
          </cell>
          <cell r="AI33">
            <v>12.7</v>
          </cell>
        </row>
        <row r="34">
          <cell r="C34" t="str">
            <v>D2-4351</v>
          </cell>
          <cell r="D34" t="str">
            <v>Yara van Malsen</v>
          </cell>
          <cell r="F34" t="str">
            <v>Kwiek</v>
          </cell>
          <cell r="G34" t="str">
            <v>Jeugd 1</v>
          </cell>
          <cell r="H34" t="str">
            <v>D2</v>
          </cell>
          <cell r="I34">
            <v>3.9</v>
          </cell>
          <cell r="J34">
            <v>1.25</v>
          </cell>
          <cell r="L34">
            <v>12.65</v>
          </cell>
          <cell r="M34">
            <v>3.9</v>
          </cell>
          <cell r="N34">
            <v>1.3</v>
          </cell>
          <cell r="P34">
            <v>12.6</v>
          </cell>
          <cell r="Q34">
            <v>3.9</v>
          </cell>
          <cell r="R34">
            <v>8.7249999999999996</v>
          </cell>
          <cell r="S34">
            <v>0</v>
          </cell>
          <cell r="T34">
            <v>12.625</v>
          </cell>
          <cell r="V34">
            <v>3.9</v>
          </cell>
          <cell r="W34">
            <v>2.15</v>
          </cell>
          <cell r="Y34">
            <v>11.75</v>
          </cell>
          <cell r="AA34">
            <v>3.9</v>
          </cell>
          <cell r="AB34">
            <v>3.45</v>
          </cell>
          <cell r="AD34">
            <v>10.45</v>
          </cell>
          <cell r="AF34">
            <v>4.2</v>
          </cell>
          <cell r="AG34">
            <v>2.5</v>
          </cell>
          <cell r="AI34">
            <v>11.7</v>
          </cell>
        </row>
        <row r="35">
          <cell r="C35" t="str">
            <v>D2-4360</v>
          </cell>
          <cell r="D35" t="str">
            <v>Dewie Kleijn</v>
          </cell>
          <cell r="F35" t="str">
            <v>Swift</v>
          </cell>
          <cell r="G35" t="str">
            <v>Jeugd 1</v>
          </cell>
          <cell r="H35" t="str">
            <v>D2</v>
          </cell>
          <cell r="I35">
            <v>3.9</v>
          </cell>
          <cell r="J35">
            <v>1.55</v>
          </cell>
          <cell r="L35">
            <v>12.35</v>
          </cell>
          <cell r="M35">
            <v>3.9</v>
          </cell>
          <cell r="N35">
            <v>1.4</v>
          </cell>
          <cell r="P35">
            <v>12.5</v>
          </cell>
          <cell r="Q35">
            <v>3.9</v>
          </cell>
          <cell r="R35">
            <v>8.5250000000000004</v>
          </cell>
          <cell r="S35">
            <v>0</v>
          </cell>
          <cell r="T35">
            <v>12.425000000000001</v>
          </cell>
          <cell r="V35">
            <v>4.5</v>
          </cell>
          <cell r="W35">
            <v>2.9</v>
          </cell>
          <cell r="Y35">
            <v>11.6</v>
          </cell>
          <cell r="AA35">
            <v>5.0999999999999996</v>
          </cell>
          <cell r="AB35">
            <v>4.25</v>
          </cell>
          <cell r="AD35">
            <v>10.85</v>
          </cell>
          <cell r="AF35">
            <v>5.4</v>
          </cell>
          <cell r="AG35">
            <v>4.3</v>
          </cell>
          <cell r="AI35">
            <v>11.100000000000001</v>
          </cell>
        </row>
        <row r="36">
          <cell r="C36" t="str">
            <v>D2-4361</v>
          </cell>
          <cell r="D36" t="str">
            <v>Jocelyn van Laar</v>
          </cell>
          <cell r="F36" t="str">
            <v>Swift</v>
          </cell>
          <cell r="G36" t="str">
            <v>Jeugd 1</v>
          </cell>
          <cell r="H36" t="str">
            <v>D2</v>
          </cell>
          <cell r="I36">
            <v>3.9</v>
          </cell>
          <cell r="J36">
            <v>2.1</v>
          </cell>
          <cell r="L36">
            <v>11.8</v>
          </cell>
          <cell r="M36">
            <v>3.9</v>
          </cell>
          <cell r="N36">
            <v>2</v>
          </cell>
          <cell r="P36">
            <v>11.9</v>
          </cell>
          <cell r="Q36">
            <v>3.9</v>
          </cell>
          <cell r="R36">
            <v>7.9500000000000011</v>
          </cell>
          <cell r="S36">
            <v>0</v>
          </cell>
          <cell r="T36">
            <v>11.850000000000001</v>
          </cell>
          <cell r="V36">
            <v>3.9</v>
          </cell>
          <cell r="W36">
            <v>2.5499999999999998</v>
          </cell>
          <cell r="Y36">
            <v>11.350000000000001</v>
          </cell>
          <cell r="AA36">
            <v>5.4</v>
          </cell>
          <cell r="AB36">
            <v>4.3</v>
          </cell>
          <cell r="AD36">
            <v>11.100000000000001</v>
          </cell>
          <cell r="AF36">
            <v>5.4</v>
          </cell>
          <cell r="AG36">
            <v>4</v>
          </cell>
          <cell r="AI36">
            <v>11.4</v>
          </cell>
        </row>
        <row r="37">
          <cell r="C37" t="str">
            <v>D1-4253</v>
          </cell>
          <cell r="D37" t="str">
            <v>Joyce Kroon</v>
          </cell>
          <cell r="F37" t="str">
            <v>Swift</v>
          </cell>
          <cell r="G37" t="str">
            <v>Jeugd 1</v>
          </cell>
          <cell r="H37" t="str">
            <v>D1</v>
          </cell>
          <cell r="I37">
            <v>4.5</v>
          </cell>
          <cell r="J37">
            <v>1.4</v>
          </cell>
          <cell r="L37">
            <v>13.1</v>
          </cell>
          <cell r="M37">
            <v>4.5</v>
          </cell>
          <cell r="N37">
            <v>1.75</v>
          </cell>
          <cell r="P37">
            <v>12.75</v>
          </cell>
          <cell r="Q37">
            <v>4.5</v>
          </cell>
          <cell r="R37">
            <v>8.4250000000000007</v>
          </cell>
          <cell r="S37">
            <v>0</v>
          </cell>
          <cell r="T37">
            <v>12.925000000000001</v>
          </cell>
          <cell r="V37">
            <v>3.9</v>
          </cell>
          <cell r="W37">
            <v>2.75</v>
          </cell>
          <cell r="Y37">
            <v>11.15</v>
          </cell>
          <cell r="AA37">
            <v>4.5</v>
          </cell>
          <cell r="AB37">
            <v>3.3</v>
          </cell>
          <cell r="AD37">
            <v>11.2</v>
          </cell>
          <cell r="AF37">
            <v>4.5</v>
          </cell>
          <cell r="AG37">
            <v>4</v>
          </cell>
          <cell r="AH37">
            <v>2</v>
          </cell>
          <cell r="AI37">
            <v>8.5</v>
          </cell>
        </row>
        <row r="38">
          <cell r="C38" t="str">
            <v>D1-4254</v>
          </cell>
          <cell r="D38" t="str">
            <v>Puck Rietmann</v>
          </cell>
          <cell r="F38" t="str">
            <v>Swift</v>
          </cell>
          <cell r="G38" t="str">
            <v>Jeugd 1</v>
          </cell>
          <cell r="H38" t="str">
            <v>D1</v>
          </cell>
          <cell r="I38">
            <v>4.3</v>
          </cell>
          <cell r="J38">
            <v>1.7</v>
          </cell>
          <cell r="L38">
            <v>12.600000000000001</v>
          </cell>
          <cell r="M38">
            <v>4.3</v>
          </cell>
          <cell r="N38">
            <v>2</v>
          </cell>
          <cell r="P38">
            <v>12.3</v>
          </cell>
          <cell r="Q38">
            <v>4.3</v>
          </cell>
          <cell r="R38">
            <v>8.1500000000000021</v>
          </cell>
          <cell r="S38">
            <v>0</v>
          </cell>
          <cell r="T38">
            <v>12.450000000000001</v>
          </cell>
          <cell r="V38">
            <v>4.5</v>
          </cell>
          <cell r="W38">
            <v>3.4</v>
          </cell>
          <cell r="Y38">
            <v>11.1</v>
          </cell>
          <cell r="AA38">
            <v>3</v>
          </cell>
          <cell r="AB38">
            <v>4.0999999999999996</v>
          </cell>
          <cell r="AC38">
            <v>4.3</v>
          </cell>
          <cell r="AD38">
            <v>4.6000000000000005</v>
          </cell>
          <cell r="AF38">
            <v>5.7</v>
          </cell>
          <cell r="AG38">
            <v>3.5</v>
          </cell>
          <cell r="AI38">
            <v>12.2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5">
          <cell r="C5" t="str">
            <v>D1-5293</v>
          </cell>
        </row>
      </sheetData>
      <sheetData sheetId="19">
        <row r="5">
          <cell r="C5" t="str">
            <v>KF-3114</v>
          </cell>
        </row>
      </sheetData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:AN36"/>
  <sheetViews>
    <sheetView zoomScaleNormal="100" workbookViewId="0">
      <pane xSplit="7" ySplit="2" topLeftCell="H3" activePane="bottomRight" state="frozen"/>
      <selection activeCell="H20" sqref="H20"/>
      <selection pane="topRight" activeCell="H20" sqref="H20"/>
      <selection pane="bottomLeft" activeCell="H20" sqref="H20"/>
      <selection pane="bottomRight" activeCell="AK19" sqref="AK19"/>
    </sheetView>
  </sheetViews>
  <sheetFormatPr defaultColWidth="9.140625" defaultRowHeight="12.75" customHeight="1" x14ac:dyDescent="0.2"/>
  <cols>
    <col min="1" max="1" width="6.85546875" style="2" bestFit="1" customWidth="1"/>
    <col min="2" max="2" width="16" style="2" bestFit="1" customWidth="1"/>
    <col min="3" max="3" width="10.140625" style="2" hidden="1" customWidth="1"/>
    <col min="4" max="4" width="9.5703125" style="2" bestFit="1" customWidth="1"/>
    <col min="5" max="5" width="11" style="2" hidden="1" customWidth="1"/>
    <col min="6" max="6" width="3.28515625" style="2" hidden="1" customWidth="1"/>
    <col min="7" max="7" width="9.140625" style="2" hidden="1" customWidth="1"/>
    <col min="8" max="9" width="5.7109375" style="2" customWidth="1"/>
    <col min="10" max="15" width="9.140625" style="2" hidden="1" customWidth="1"/>
    <col min="16" max="19" width="4.7109375" style="2" customWidth="1"/>
    <col min="20" max="20" width="4.7109375" style="2" hidden="1" customWidth="1"/>
    <col min="21" max="24" width="4.7109375" style="2" customWidth="1"/>
    <col min="25" max="25" width="4.7109375" style="2" hidden="1" customWidth="1"/>
    <col min="26" max="29" width="4.7109375" style="2" customWidth="1"/>
    <col min="30" max="30" width="4.7109375" style="2" hidden="1" customWidth="1"/>
    <col min="31" max="34" width="4.7109375" style="2" customWidth="1"/>
    <col min="35" max="35" width="4.7109375" style="2" hidden="1" customWidth="1"/>
    <col min="36" max="36" width="1.85546875" style="2" customWidth="1"/>
    <col min="37" max="38" width="9.140625" style="2"/>
    <col min="39" max="39" width="9.140625" style="2" hidden="1" customWidth="1"/>
    <col min="40" max="16384" width="9.140625" style="2"/>
  </cols>
  <sheetData>
    <row r="1" spans="1:40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40" ht="12.75" customHeight="1" x14ac:dyDescent="0.2">
      <c r="A2" s="3" t="s">
        <v>0</v>
      </c>
      <c r="B2" s="4" t="s">
        <v>1</v>
      </c>
      <c r="C2" s="5"/>
      <c r="D2" s="6"/>
      <c r="E2" s="6" t="s">
        <v>2</v>
      </c>
      <c r="F2" s="6"/>
      <c r="G2" s="1"/>
      <c r="H2" s="7" t="s">
        <v>3</v>
      </c>
      <c r="I2" s="7" t="s">
        <v>4</v>
      </c>
      <c r="J2" s="7"/>
      <c r="K2" s="7"/>
      <c r="L2" s="7"/>
      <c r="M2" s="7"/>
      <c r="N2" s="7"/>
      <c r="O2" s="7"/>
      <c r="P2" s="119" t="s">
        <v>5</v>
      </c>
      <c r="Q2" s="119"/>
      <c r="R2" s="119"/>
      <c r="S2" s="119"/>
      <c r="T2" s="8"/>
      <c r="U2" s="119" t="s">
        <v>6</v>
      </c>
      <c r="V2" s="119"/>
      <c r="W2" s="119"/>
      <c r="X2" s="119"/>
      <c r="Y2" s="8"/>
      <c r="Z2" s="119" t="s">
        <v>7</v>
      </c>
      <c r="AA2" s="119"/>
      <c r="AB2" s="119"/>
      <c r="AC2" s="119"/>
      <c r="AD2" s="8"/>
      <c r="AE2" s="119" t="s">
        <v>8</v>
      </c>
      <c r="AF2" s="119"/>
      <c r="AG2" s="119"/>
      <c r="AH2" s="119"/>
      <c r="AI2" s="9"/>
      <c r="AM2" s="10">
        <v>30</v>
      </c>
    </row>
    <row r="3" spans="1:40" ht="12.75" customHeight="1" x14ac:dyDescent="0.2">
      <c r="A3" s="6"/>
      <c r="B3" s="6"/>
      <c r="C3" s="6"/>
      <c r="D3" s="6"/>
      <c r="E3" s="6"/>
      <c r="F3" s="6"/>
      <c r="G3" s="1"/>
      <c r="H3" s="7"/>
      <c r="I3" s="7"/>
      <c r="J3" s="7"/>
      <c r="K3" s="7"/>
      <c r="L3" s="7"/>
      <c r="M3" s="7"/>
      <c r="N3" s="7"/>
      <c r="O3" s="7"/>
      <c r="P3" s="11" t="s">
        <v>9</v>
      </c>
      <c r="Q3" s="11" t="s">
        <v>10</v>
      </c>
      <c r="R3" s="11" t="s">
        <v>11</v>
      </c>
      <c r="S3" s="11" t="s">
        <v>12</v>
      </c>
      <c r="T3" s="11" t="s">
        <v>13</v>
      </c>
      <c r="U3" s="11" t="s">
        <v>14</v>
      </c>
      <c r="V3" s="11" t="s">
        <v>10</v>
      </c>
      <c r="W3" s="11" t="s">
        <v>11</v>
      </c>
      <c r="X3" s="11" t="s">
        <v>12</v>
      </c>
      <c r="Y3" s="11" t="s">
        <v>13</v>
      </c>
      <c r="Z3" s="11" t="s">
        <v>14</v>
      </c>
      <c r="AA3" s="11" t="s">
        <v>10</v>
      </c>
      <c r="AB3" s="11" t="s">
        <v>11</v>
      </c>
      <c r="AC3" s="11" t="s">
        <v>12</v>
      </c>
      <c r="AD3" s="11" t="s">
        <v>13</v>
      </c>
      <c r="AE3" s="11" t="s">
        <v>14</v>
      </c>
      <c r="AF3" s="11" t="s">
        <v>10</v>
      </c>
      <c r="AG3" s="11" t="s">
        <v>11</v>
      </c>
      <c r="AH3" s="11" t="s">
        <v>12</v>
      </c>
      <c r="AI3" s="12" t="s">
        <v>13</v>
      </c>
    </row>
    <row r="4" spans="1:40" ht="12.75" customHeight="1" x14ac:dyDescent="0.2">
      <c r="A4" s="7" t="s">
        <v>15</v>
      </c>
      <c r="B4" s="13" t="s">
        <v>279</v>
      </c>
      <c r="C4" s="7">
        <v>0</v>
      </c>
      <c r="D4" s="7" t="s">
        <v>270</v>
      </c>
      <c r="E4" s="14" t="s">
        <v>280</v>
      </c>
      <c r="F4" s="14" t="s">
        <v>281</v>
      </c>
      <c r="G4" s="1"/>
      <c r="H4" s="15">
        <v>1</v>
      </c>
      <c r="I4" s="16">
        <v>53.349999999999994</v>
      </c>
      <c r="J4" s="17"/>
      <c r="K4" s="17"/>
      <c r="L4" s="17"/>
      <c r="M4" s="17"/>
      <c r="N4" s="17"/>
      <c r="O4" s="17"/>
      <c r="P4" s="18">
        <v>4.5</v>
      </c>
      <c r="Q4" s="18">
        <v>8.9499999999999993</v>
      </c>
      <c r="R4" s="18">
        <v>0</v>
      </c>
      <c r="S4" s="18">
        <v>13.45</v>
      </c>
      <c r="T4" s="19">
        <v>14</v>
      </c>
      <c r="U4" s="18">
        <v>5.0999999999999996</v>
      </c>
      <c r="V4" s="18">
        <v>9.1</v>
      </c>
      <c r="W4" s="18">
        <v>0</v>
      </c>
      <c r="X4" s="18">
        <v>14.2</v>
      </c>
      <c r="Y4" s="19">
        <v>12</v>
      </c>
      <c r="Z4" s="18">
        <v>5.0999999999999996</v>
      </c>
      <c r="AA4" s="18">
        <v>8.1</v>
      </c>
      <c r="AB4" s="18">
        <v>0</v>
      </c>
      <c r="AC4" s="18">
        <v>13.2</v>
      </c>
      <c r="AD4" s="19">
        <v>5</v>
      </c>
      <c r="AE4" s="18">
        <v>5.0999999999999996</v>
      </c>
      <c r="AF4" s="18">
        <v>7.4</v>
      </c>
      <c r="AG4" s="18">
        <v>0</v>
      </c>
      <c r="AH4" s="18">
        <v>12.5</v>
      </c>
      <c r="AI4" s="20">
        <v>5</v>
      </c>
      <c r="AN4" s="21"/>
    </row>
    <row r="5" spans="1:40" ht="12.75" customHeight="1" x14ac:dyDescent="0.2">
      <c r="A5" s="7" t="s">
        <v>16</v>
      </c>
      <c r="B5" s="13" t="s">
        <v>282</v>
      </c>
      <c r="C5" s="7">
        <v>0</v>
      </c>
      <c r="D5" s="7" t="s">
        <v>270</v>
      </c>
      <c r="E5" s="14" t="s">
        <v>280</v>
      </c>
      <c r="F5" s="14" t="s">
        <v>281</v>
      </c>
      <c r="G5" s="1"/>
      <c r="H5" s="15">
        <v>2</v>
      </c>
      <c r="I5" s="16">
        <v>53.05</v>
      </c>
      <c r="J5" s="17"/>
      <c r="K5" s="17"/>
      <c r="L5" s="17"/>
      <c r="M5" s="17"/>
      <c r="N5" s="17"/>
      <c r="O5" s="17"/>
      <c r="P5" s="18">
        <v>4.5</v>
      </c>
      <c r="Q5" s="18">
        <v>9.35</v>
      </c>
      <c r="R5" s="18">
        <v>0</v>
      </c>
      <c r="S5" s="18">
        <v>13.85</v>
      </c>
      <c r="T5" s="19">
        <v>5</v>
      </c>
      <c r="U5" s="18">
        <v>5.0999999999999996</v>
      </c>
      <c r="V5" s="18">
        <v>9.1</v>
      </c>
      <c r="W5" s="18">
        <v>0</v>
      </c>
      <c r="X5" s="18">
        <v>14.2</v>
      </c>
      <c r="Y5" s="19">
        <v>12</v>
      </c>
      <c r="Z5" s="18">
        <v>5.4</v>
      </c>
      <c r="AA5" s="18">
        <v>7.5</v>
      </c>
      <c r="AB5" s="18">
        <v>0.1</v>
      </c>
      <c r="AC5" s="18">
        <v>12.8</v>
      </c>
      <c r="AD5" s="19">
        <v>7</v>
      </c>
      <c r="AE5" s="18">
        <v>5.4</v>
      </c>
      <c r="AF5" s="18">
        <v>6.7999999999999989</v>
      </c>
      <c r="AG5" s="18">
        <v>0</v>
      </c>
      <c r="AH5" s="18">
        <v>12.2</v>
      </c>
      <c r="AI5" s="20">
        <v>7</v>
      </c>
      <c r="AN5" s="21"/>
    </row>
    <row r="6" spans="1:40" ht="12.75" customHeight="1" x14ac:dyDescent="0.2">
      <c r="A6" s="7" t="s">
        <v>17</v>
      </c>
      <c r="B6" s="13" t="s">
        <v>283</v>
      </c>
      <c r="C6" s="7">
        <v>0</v>
      </c>
      <c r="D6" s="7" t="s">
        <v>270</v>
      </c>
      <c r="E6" s="14" t="s">
        <v>280</v>
      </c>
      <c r="F6" s="14" t="s">
        <v>281</v>
      </c>
      <c r="G6" s="1"/>
      <c r="H6" s="15">
        <v>5</v>
      </c>
      <c r="I6" s="16">
        <v>49.8</v>
      </c>
      <c r="J6" s="17"/>
      <c r="K6" s="17"/>
      <c r="L6" s="17"/>
      <c r="M6" s="17"/>
      <c r="N6" s="17"/>
      <c r="O6" s="17"/>
      <c r="P6" s="18">
        <v>4.5</v>
      </c>
      <c r="Q6" s="18">
        <v>9.3000000000000007</v>
      </c>
      <c r="R6" s="18">
        <v>0</v>
      </c>
      <c r="S6" s="18">
        <v>13.8</v>
      </c>
      <c r="T6" s="19">
        <v>7</v>
      </c>
      <c r="U6" s="18">
        <v>5.0999999999999996</v>
      </c>
      <c r="V6" s="18">
        <v>9.1999999999999993</v>
      </c>
      <c r="W6" s="18">
        <v>0</v>
      </c>
      <c r="X6" s="18">
        <v>14.299999999999999</v>
      </c>
      <c r="Y6" s="19">
        <v>8</v>
      </c>
      <c r="Z6" s="18">
        <v>4.2</v>
      </c>
      <c r="AA6" s="18">
        <v>6.9999999999999991</v>
      </c>
      <c r="AB6" s="18">
        <v>0</v>
      </c>
      <c r="AC6" s="18">
        <v>11.2</v>
      </c>
      <c r="AD6" s="19">
        <v>14</v>
      </c>
      <c r="AE6" s="18">
        <v>4.8</v>
      </c>
      <c r="AF6" s="18">
        <v>5.7</v>
      </c>
      <c r="AG6" s="18">
        <v>0</v>
      </c>
      <c r="AH6" s="18">
        <v>10.5</v>
      </c>
      <c r="AI6" s="20">
        <v>14</v>
      </c>
      <c r="AN6" s="21"/>
    </row>
    <row r="7" spans="1:40" ht="12.75" customHeight="1" x14ac:dyDescent="0.2">
      <c r="A7" s="7" t="s">
        <v>18</v>
      </c>
      <c r="B7" s="13" t="s">
        <v>284</v>
      </c>
      <c r="C7" s="7">
        <v>0</v>
      </c>
      <c r="D7" s="7" t="s">
        <v>271</v>
      </c>
      <c r="E7" s="14" t="s">
        <v>280</v>
      </c>
      <c r="F7" s="14" t="s">
        <v>281</v>
      </c>
      <c r="G7" s="1"/>
      <c r="H7" s="15">
        <v>3</v>
      </c>
      <c r="I7" s="16">
        <v>52.349999999999994</v>
      </c>
      <c r="J7" s="17"/>
      <c r="K7" s="17"/>
      <c r="L7" s="17"/>
      <c r="M7" s="17"/>
      <c r="N7" s="17"/>
      <c r="O7" s="17"/>
      <c r="P7" s="18">
        <v>4.5</v>
      </c>
      <c r="Q7" s="18">
        <v>9.0500000000000007</v>
      </c>
      <c r="R7" s="18">
        <v>0</v>
      </c>
      <c r="S7" s="18">
        <v>13.55</v>
      </c>
      <c r="T7" s="19">
        <v>12</v>
      </c>
      <c r="U7" s="18">
        <v>5.0999999999999996</v>
      </c>
      <c r="V7" s="18">
        <v>9.4</v>
      </c>
      <c r="W7" s="18">
        <v>0</v>
      </c>
      <c r="X7" s="18">
        <v>14.5</v>
      </c>
      <c r="Y7" s="19">
        <v>2</v>
      </c>
      <c r="Z7" s="18">
        <v>4.8</v>
      </c>
      <c r="AA7" s="18">
        <v>7.7</v>
      </c>
      <c r="AB7" s="18">
        <v>0</v>
      </c>
      <c r="AC7" s="18">
        <v>12.5</v>
      </c>
      <c r="AD7" s="19">
        <v>9</v>
      </c>
      <c r="AE7" s="18">
        <v>4.8</v>
      </c>
      <c r="AF7" s="18">
        <v>7.0000000000000009</v>
      </c>
      <c r="AG7" s="18">
        <v>0</v>
      </c>
      <c r="AH7" s="18">
        <v>11.8</v>
      </c>
      <c r="AI7" s="20">
        <v>12</v>
      </c>
      <c r="AN7" s="21"/>
    </row>
    <row r="8" spans="1:40" ht="12.75" customHeight="1" x14ac:dyDescent="0.2">
      <c r="A8" s="7" t="s">
        <v>19</v>
      </c>
      <c r="B8" s="13" t="s">
        <v>285</v>
      </c>
      <c r="C8" s="7">
        <v>0</v>
      </c>
      <c r="D8" s="7" t="s">
        <v>271</v>
      </c>
      <c r="E8" s="14" t="s">
        <v>280</v>
      </c>
      <c r="F8" s="14" t="s">
        <v>281</v>
      </c>
      <c r="G8" s="1"/>
      <c r="H8" s="15">
        <v>4</v>
      </c>
      <c r="I8" s="16">
        <v>50</v>
      </c>
      <c r="J8" s="17"/>
      <c r="K8" s="17"/>
      <c r="L8" s="17"/>
      <c r="M8" s="17"/>
      <c r="N8" s="17"/>
      <c r="O8" s="17"/>
      <c r="P8" s="18">
        <v>4.5</v>
      </c>
      <c r="Q8" s="18">
        <v>9.3000000000000007</v>
      </c>
      <c r="R8" s="18">
        <v>0</v>
      </c>
      <c r="S8" s="18">
        <v>13.8</v>
      </c>
      <c r="T8" s="19">
        <v>7</v>
      </c>
      <c r="U8" s="18">
        <v>5.0999999999999996</v>
      </c>
      <c r="V8" s="18">
        <v>9.4</v>
      </c>
      <c r="W8" s="18">
        <v>0</v>
      </c>
      <c r="X8" s="18">
        <v>14.5</v>
      </c>
      <c r="Y8" s="19">
        <v>2</v>
      </c>
      <c r="Z8" s="18">
        <v>4.2</v>
      </c>
      <c r="AA8" s="18">
        <v>6.1999999999999984</v>
      </c>
      <c r="AB8" s="18">
        <v>0</v>
      </c>
      <c r="AC8" s="18">
        <v>10.399999999999999</v>
      </c>
      <c r="AD8" s="19">
        <v>16</v>
      </c>
      <c r="AE8" s="18">
        <v>4.8</v>
      </c>
      <c r="AF8" s="18">
        <v>6.5000000000000009</v>
      </c>
      <c r="AG8" s="18">
        <v>0</v>
      </c>
      <c r="AH8" s="18">
        <v>11.3</v>
      </c>
      <c r="AI8" s="20">
        <v>13</v>
      </c>
      <c r="AN8" s="21"/>
    </row>
    <row r="9" spans="1:40" ht="12.75" customHeight="1" x14ac:dyDescent="0.2">
      <c r="A9" s="14"/>
      <c r="B9" s="14"/>
      <c r="C9" s="14"/>
      <c r="D9" s="14"/>
      <c r="E9" s="14"/>
      <c r="F9" s="14"/>
      <c r="G9" s="1"/>
      <c r="H9" s="22"/>
      <c r="I9" s="23"/>
      <c r="J9" s="1"/>
      <c r="K9" s="1"/>
      <c r="L9" s="1"/>
      <c r="M9" s="1"/>
      <c r="N9" s="1"/>
      <c r="O9" s="1"/>
      <c r="P9" s="24"/>
      <c r="Q9" s="24"/>
      <c r="R9" s="24"/>
      <c r="S9" s="24"/>
      <c r="T9" s="25"/>
      <c r="U9" s="24"/>
      <c r="V9" s="24"/>
      <c r="W9" s="24"/>
      <c r="X9" s="24"/>
      <c r="Y9" s="25"/>
      <c r="Z9" s="24"/>
      <c r="AA9" s="24"/>
      <c r="AB9" s="24"/>
      <c r="AC9" s="24"/>
      <c r="AD9" s="25"/>
      <c r="AE9" s="24"/>
      <c r="AF9" s="24"/>
      <c r="AG9" s="24"/>
      <c r="AH9" s="24"/>
      <c r="AI9" s="20"/>
      <c r="AN9" s="21"/>
    </row>
    <row r="10" spans="1:40" ht="12.75" customHeight="1" x14ac:dyDescent="0.2">
      <c r="A10" s="26" t="s">
        <v>20</v>
      </c>
      <c r="B10" s="26" t="s">
        <v>21</v>
      </c>
      <c r="C10" s="14"/>
      <c r="D10" s="14"/>
      <c r="E10" s="14"/>
      <c r="F10" s="14"/>
      <c r="G10" s="1"/>
      <c r="H10" s="7" t="s">
        <v>3</v>
      </c>
      <c r="I10" s="7" t="s">
        <v>4</v>
      </c>
      <c r="J10" s="7"/>
      <c r="K10" s="7"/>
      <c r="L10" s="7"/>
      <c r="M10" s="7"/>
      <c r="N10" s="7"/>
      <c r="O10" s="7"/>
      <c r="P10" s="119" t="s">
        <v>5</v>
      </c>
      <c r="Q10" s="119"/>
      <c r="R10" s="119"/>
      <c r="S10" s="119"/>
      <c r="T10" s="8"/>
      <c r="U10" s="119" t="s">
        <v>6</v>
      </c>
      <c r="V10" s="119"/>
      <c r="W10" s="119"/>
      <c r="X10" s="119"/>
      <c r="Y10" s="8"/>
      <c r="Z10" s="119" t="s">
        <v>7</v>
      </c>
      <c r="AA10" s="119"/>
      <c r="AB10" s="119"/>
      <c r="AC10" s="119"/>
      <c r="AD10" s="8"/>
      <c r="AE10" s="119" t="s">
        <v>8</v>
      </c>
      <c r="AF10" s="119"/>
      <c r="AG10" s="119"/>
      <c r="AH10" s="119"/>
      <c r="AI10" s="20" t="e">
        <v>#N/A</v>
      </c>
      <c r="AN10" s="21"/>
    </row>
    <row r="11" spans="1:40" ht="12.75" customHeight="1" x14ac:dyDescent="0.2">
      <c r="A11" s="6"/>
      <c r="B11" s="6"/>
      <c r="C11" s="14"/>
      <c r="D11" s="14"/>
      <c r="E11" s="14"/>
      <c r="F11" s="14"/>
      <c r="G11" s="1"/>
      <c r="H11" s="7"/>
      <c r="I11" s="7"/>
      <c r="J11" s="7"/>
      <c r="K11" s="7"/>
      <c r="L11" s="7"/>
      <c r="M11" s="7"/>
      <c r="N11" s="7"/>
      <c r="O11" s="7"/>
      <c r="P11" s="11" t="s">
        <v>9</v>
      </c>
      <c r="Q11" s="11" t="s">
        <v>10</v>
      </c>
      <c r="R11" s="11" t="s">
        <v>11</v>
      </c>
      <c r="S11" s="11" t="s">
        <v>12</v>
      </c>
      <c r="T11" s="11" t="s">
        <v>13</v>
      </c>
      <c r="U11" s="11" t="s">
        <v>14</v>
      </c>
      <c r="V11" s="11" t="s">
        <v>10</v>
      </c>
      <c r="W11" s="11" t="s">
        <v>11</v>
      </c>
      <c r="X11" s="11" t="s">
        <v>12</v>
      </c>
      <c r="Y11" s="11" t="s">
        <v>13</v>
      </c>
      <c r="Z11" s="11" t="s">
        <v>14</v>
      </c>
      <c r="AA11" s="11" t="s">
        <v>10</v>
      </c>
      <c r="AB11" s="11" t="s">
        <v>11</v>
      </c>
      <c r="AC11" s="11" t="s">
        <v>12</v>
      </c>
      <c r="AD11" s="11" t="s">
        <v>13</v>
      </c>
      <c r="AE11" s="11" t="s">
        <v>14</v>
      </c>
      <c r="AF11" s="11" t="s">
        <v>10</v>
      </c>
      <c r="AG11" s="11" t="s">
        <v>11</v>
      </c>
      <c r="AH11" s="11" t="s">
        <v>12</v>
      </c>
      <c r="AI11" s="20"/>
      <c r="AN11" s="21"/>
    </row>
    <row r="12" spans="1:40" ht="12.75" customHeight="1" x14ac:dyDescent="0.2">
      <c r="A12" s="7" t="s">
        <v>22</v>
      </c>
      <c r="B12" s="7" t="s">
        <v>286</v>
      </c>
      <c r="C12" s="7">
        <v>0</v>
      </c>
      <c r="D12" s="7" t="s">
        <v>272</v>
      </c>
      <c r="E12" s="14" t="s">
        <v>287</v>
      </c>
      <c r="F12" s="14" t="s">
        <v>281</v>
      </c>
      <c r="G12" s="1"/>
      <c r="H12" s="15">
        <v>1</v>
      </c>
      <c r="I12" s="16">
        <v>54.900000000000006</v>
      </c>
      <c r="J12" s="17"/>
      <c r="K12" s="17"/>
      <c r="L12" s="17"/>
      <c r="M12" s="17"/>
      <c r="N12" s="17"/>
      <c r="O12" s="17"/>
      <c r="P12" s="18">
        <v>4.5</v>
      </c>
      <c r="Q12" s="18">
        <v>9.1999999999999993</v>
      </c>
      <c r="R12" s="18">
        <v>0</v>
      </c>
      <c r="S12" s="18">
        <v>13.7</v>
      </c>
      <c r="T12" s="19">
        <v>11</v>
      </c>
      <c r="U12" s="18">
        <v>5.0999999999999996</v>
      </c>
      <c r="V12" s="18">
        <v>9.3000000000000007</v>
      </c>
      <c r="W12" s="18">
        <v>0</v>
      </c>
      <c r="X12" s="18">
        <v>14.4</v>
      </c>
      <c r="Y12" s="19">
        <v>5</v>
      </c>
      <c r="Z12" s="18">
        <v>5.4</v>
      </c>
      <c r="AA12" s="18">
        <v>7.9</v>
      </c>
      <c r="AB12" s="18">
        <v>0</v>
      </c>
      <c r="AC12" s="18">
        <v>13.3</v>
      </c>
      <c r="AD12" s="19">
        <v>3</v>
      </c>
      <c r="AE12" s="18">
        <v>5.7</v>
      </c>
      <c r="AF12" s="18">
        <v>7.8</v>
      </c>
      <c r="AG12" s="18">
        <v>0</v>
      </c>
      <c r="AH12" s="18">
        <v>13.5</v>
      </c>
      <c r="AI12" s="20">
        <v>1</v>
      </c>
      <c r="AN12" s="21"/>
    </row>
    <row r="13" spans="1:40" ht="12.75" customHeight="1" x14ac:dyDescent="0.2">
      <c r="A13" s="7" t="s">
        <v>23</v>
      </c>
      <c r="B13" s="7" t="s">
        <v>288</v>
      </c>
      <c r="C13" s="7">
        <v>0</v>
      </c>
      <c r="D13" s="7" t="s">
        <v>272</v>
      </c>
      <c r="E13" s="14" t="s">
        <v>287</v>
      </c>
      <c r="F13" s="14" t="s">
        <v>281</v>
      </c>
      <c r="G13" s="1"/>
      <c r="H13" s="15">
        <v>8</v>
      </c>
      <c r="I13" s="16">
        <v>53.5</v>
      </c>
      <c r="J13" s="17"/>
      <c r="K13" s="17"/>
      <c r="L13" s="17"/>
      <c r="M13" s="17"/>
      <c r="N13" s="17"/>
      <c r="O13" s="17"/>
      <c r="P13" s="18">
        <v>4.5</v>
      </c>
      <c r="Q13" s="18">
        <v>9.4</v>
      </c>
      <c r="R13" s="18">
        <v>0</v>
      </c>
      <c r="S13" s="18">
        <v>13.9</v>
      </c>
      <c r="T13" s="19">
        <v>1</v>
      </c>
      <c r="U13" s="18">
        <v>5.0999999999999996</v>
      </c>
      <c r="V13" s="18">
        <v>9.1999999999999993</v>
      </c>
      <c r="W13" s="18">
        <v>0</v>
      </c>
      <c r="X13" s="18">
        <v>14.299999999999999</v>
      </c>
      <c r="Y13" s="19">
        <v>8</v>
      </c>
      <c r="Z13" s="18">
        <v>5.4</v>
      </c>
      <c r="AA13" s="18">
        <v>7.7999999999999989</v>
      </c>
      <c r="AB13" s="18">
        <v>0</v>
      </c>
      <c r="AC13" s="18">
        <v>13.2</v>
      </c>
      <c r="AD13" s="19">
        <v>5</v>
      </c>
      <c r="AE13" s="18">
        <v>5.4</v>
      </c>
      <c r="AF13" s="18">
        <v>6.7000000000000011</v>
      </c>
      <c r="AG13" s="18">
        <v>0</v>
      </c>
      <c r="AH13" s="18">
        <v>12.100000000000001</v>
      </c>
      <c r="AI13" s="20">
        <v>8</v>
      </c>
      <c r="AN13" s="21"/>
    </row>
    <row r="14" spans="1:40" ht="12.75" customHeight="1" x14ac:dyDescent="0.2">
      <c r="A14" s="7" t="s">
        <v>24</v>
      </c>
      <c r="B14" s="7" t="s">
        <v>289</v>
      </c>
      <c r="C14" s="7">
        <v>0</v>
      </c>
      <c r="D14" s="7" t="s">
        <v>290</v>
      </c>
      <c r="E14" s="14" t="s">
        <v>287</v>
      </c>
      <c r="F14" s="14" t="s">
        <v>281</v>
      </c>
      <c r="G14" s="1"/>
      <c r="H14" s="15">
        <v>15</v>
      </c>
      <c r="I14" s="16">
        <v>50.900000000000006</v>
      </c>
      <c r="J14" s="17"/>
      <c r="K14" s="17"/>
      <c r="L14" s="17"/>
      <c r="M14" s="17"/>
      <c r="N14" s="17"/>
      <c r="O14" s="17"/>
      <c r="P14" s="18">
        <v>4.5</v>
      </c>
      <c r="Q14" s="18">
        <v>8.9</v>
      </c>
      <c r="R14" s="18">
        <v>0</v>
      </c>
      <c r="S14" s="18">
        <v>13.4</v>
      </c>
      <c r="T14" s="19">
        <v>16</v>
      </c>
      <c r="U14" s="18">
        <v>4.8</v>
      </c>
      <c r="V14" s="18">
        <v>9.5</v>
      </c>
      <c r="W14" s="18">
        <v>0</v>
      </c>
      <c r="X14" s="18">
        <v>14.3</v>
      </c>
      <c r="Y14" s="19">
        <v>7</v>
      </c>
      <c r="Z14" s="18">
        <v>4.5</v>
      </c>
      <c r="AA14" s="18">
        <v>6.6</v>
      </c>
      <c r="AB14" s="18">
        <v>0</v>
      </c>
      <c r="AC14" s="18">
        <v>11.1</v>
      </c>
      <c r="AD14" s="19">
        <v>15</v>
      </c>
      <c r="AE14" s="18">
        <v>5.0999999999999996</v>
      </c>
      <c r="AF14" s="18">
        <v>7</v>
      </c>
      <c r="AG14" s="18">
        <v>0</v>
      </c>
      <c r="AH14" s="18">
        <v>12.1</v>
      </c>
      <c r="AI14" s="20">
        <v>10</v>
      </c>
      <c r="AN14" s="21"/>
    </row>
    <row r="15" spans="1:40" ht="12.75" customHeight="1" x14ac:dyDescent="0.2">
      <c r="A15" s="7" t="s">
        <v>25</v>
      </c>
      <c r="B15" s="7" t="s">
        <v>291</v>
      </c>
      <c r="C15" s="7">
        <v>0</v>
      </c>
      <c r="D15" s="7" t="s">
        <v>270</v>
      </c>
      <c r="E15" s="14" t="s">
        <v>287</v>
      </c>
      <c r="F15" s="14" t="s">
        <v>281</v>
      </c>
      <c r="G15" s="1"/>
      <c r="H15" s="15">
        <v>7</v>
      </c>
      <c r="I15" s="16">
        <v>53.65</v>
      </c>
      <c r="J15" s="17"/>
      <c r="K15" s="17"/>
      <c r="L15" s="17"/>
      <c r="M15" s="17"/>
      <c r="N15" s="17"/>
      <c r="O15" s="17"/>
      <c r="P15" s="18">
        <v>4.5</v>
      </c>
      <c r="Q15" s="18">
        <v>9.25</v>
      </c>
      <c r="R15" s="18">
        <v>0</v>
      </c>
      <c r="S15" s="18">
        <v>13.75</v>
      </c>
      <c r="T15" s="19">
        <v>10</v>
      </c>
      <c r="U15" s="18">
        <v>5.0999999999999996</v>
      </c>
      <c r="V15" s="18">
        <v>9.1999999999999993</v>
      </c>
      <c r="W15" s="18">
        <v>0</v>
      </c>
      <c r="X15" s="18">
        <v>14.299999999999999</v>
      </c>
      <c r="Y15" s="19">
        <v>8</v>
      </c>
      <c r="Z15" s="18">
        <v>4.8</v>
      </c>
      <c r="AA15" s="18">
        <v>8.6000000000000014</v>
      </c>
      <c r="AB15" s="18">
        <v>0</v>
      </c>
      <c r="AC15" s="18">
        <v>13.4</v>
      </c>
      <c r="AD15" s="19">
        <v>1</v>
      </c>
      <c r="AE15" s="18">
        <v>4.8</v>
      </c>
      <c r="AF15" s="18">
        <v>7.4000000000000012</v>
      </c>
      <c r="AG15" s="18">
        <v>0</v>
      </c>
      <c r="AH15" s="18">
        <v>12.200000000000001</v>
      </c>
      <c r="AI15" s="20">
        <v>6</v>
      </c>
      <c r="AN15" s="21"/>
    </row>
    <row r="16" spans="1:40" ht="12.75" customHeight="1" x14ac:dyDescent="0.2">
      <c r="A16" s="7" t="s">
        <v>26</v>
      </c>
      <c r="B16" s="7" t="s">
        <v>292</v>
      </c>
      <c r="C16" s="7">
        <v>0</v>
      </c>
      <c r="D16" s="7" t="s">
        <v>293</v>
      </c>
      <c r="E16" s="14" t="s">
        <v>287</v>
      </c>
      <c r="F16" s="14" t="s">
        <v>281</v>
      </c>
      <c r="G16" s="1"/>
      <c r="H16" s="15">
        <v>6</v>
      </c>
      <c r="I16" s="16">
        <v>53.75</v>
      </c>
      <c r="J16" s="17"/>
      <c r="K16" s="17"/>
      <c r="L16" s="17"/>
      <c r="M16" s="17"/>
      <c r="N16" s="17"/>
      <c r="O16" s="17"/>
      <c r="P16" s="18">
        <v>4.5</v>
      </c>
      <c r="Q16" s="18">
        <v>9.3500000000000014</v>
      </c>
      <c r="R16" s="18">
        <v>0</v>
      </c>
      <c r="S16" s="18">
        <v>13.850000000000001</v>
      </c>
      <c r="T16" s="19">
        <v>4</v>
      </c>
      <c r="U16" s="18">
        <v>5.0999999999999996</v>
      </c>
      <c r="V16" s="18">
        <v>9.3000000000000007</v>
      </c>
      <c r="W16" s="18">
        <v>0</v>
      </c>
      <c r="X16" s="18">
        <v>14.4</v>
      </c>
      <c r="Y16" s="19">
        <v>5</v>
      </c>
      <c r="Z16" s="18">
        <v>4.8</v>
      </c>
      <c r="AA16" s="18">
        <v>7.8000000000000016</v>
      </c>
      <c r="AB16" s="18">
        <v>0</v>
      </c>
      <c r="AC16" s="18">
        <v>12.600000000000001</v>
      </c>
      <c r="AD16" s="19">
        <v>8</v>
      </c>
      <c r="AE16" s="18">
        <v>5.4</v>
      </c>
      <c r="AF16" s="18">
        <v>7.5</v>
      </c>
      <c r="AG16" s="18">
        <v>0</v>
      </c>
      <c r="AH16" s="18">
        <v>12.9</v>
      </c>
      <c r="AI16" s="20">
        <v>4</v>
      </c>
      <c r="AN16" s="21"/>
    </row>
    <row r="17" spans="1:40" ht="12.75" customHeight="1" x14ac:dyDescent="0.2">
      <c r="A17" s="7" t="s">
        <v>27</v>
      </c>
      <c r="B17" s="7" t="s">
        <v>294</v>
      </c>
      <c r="C17" s="7">
        <v>0</v>
      </c>
      <c r="D17" s="7" t="s">
        <v>293</v>
      </c>
      <c r="E17" s="14" t="s">
        <v>287</v>
      </c>
      <c r="F17" s="14" t="s">
        <v>281</v>
      </c>
      <c r="G17" s="1"/>
      <c r="H17" s="15">
        <v>21</v>
      </c>
      <c r="I17" s="16">
        <v>48.7</v>
      </c>
      <c r="J17" s="17"/>
      <c r="K17" s="17"/>
      <c r="L17" s="17"/>
      <c r="M17" s="17"/>
      <c r="N17" s="17"/>
      <c r="O17" s="17"/>
      <c r="P17" s="18">
        <v>4.5</v>
      </c>
      <c r="Q17" s="18">
        <v>9.3999999999999986</v>
      </c>
      <c r="R17" s="18">
        <v>0</v>
      </c>
      <c r="S17" s="18">
        <v>13.899999999999999</v>
      </c>
      <c r="T17" s="19">
        <v>3</v>
      </c>
      <c r="U17" s="18">
        <v>5.0999999999999996</v>
      </c>
      <c r="V17" s="18">
        <v>8.5</v>
      </c>
      <c r="W17" s="18">
        <v>0</v>
      </c>
      <c r="X17" s="18">
        <v>13.6</v>
      </c>
      <c r="Y17" s="19">
        <v>16</v>
      </c>
      <c r="Z17" s="18">
        <v>4.5</v>
      </c>
      <c r="AA17" s="18">
        <v>7</v>
      </c>
      <c r="AB17" s="18">
        <v>0</v>
      </c>
      <c r="AC17" s="18">
        <v>11.5</v>
      </c>
      <c r="AD17" s="19">
        <v>13</v>
      </c>
      <c r="AE17" s="18">
        <v>4.2</v>
      </c>
      <c r="AF17" s="18">
        <v>5.6999999999999993</v>
      </c>
      <c r="AG17" s="18">
        <v>0.2</v>
      </c>
      <c r="AH17" s="18">
        <v>9.6999999999999993</v>
      </c>
      <c r="AI17" s="20">
        <v>16</v>
      </c>
      <c r="AN17" s="21"/>
    </row>
    <row r="18" spans="1:40" ht="12.75" customHeight="1" x14ac:dyDescent="0.2">
      <c r="A18" s="7" t="s">
        <v>28</v>
      </c>
      <c r="B18" s="7" t="s">
        <v>295</v>
      </c>
      <c r="C18" s="7">
        <v>0</v>
      </c>
      <c r="D18" s="7" t="s">
        <v>296</v>
      </c>
      <c r="E18" s="14" t="s">
        <v>287</v>
      </c>
      <c r="F18" s="14" t="s">
        <v>281</v>
      </c>
      <c r="G18" s="1"/>
      <c r="H18" s="15">
        <v>13</v>
      </c>
      <c r="I18" s="16">
        <v>51.5</v>
      </c>
      <c r="J18" s="17"/>
      <c r="K18" s="17"/>
      <c r="L18" s="17"/>
      <c r="M18" s="17"/>
      <c r="N18" s="17"/>
      <c r="O18" s="17"/>
      <c r="P18" s="18">
        <v>4.5</v>
      </c>
      <c r="Q18" s="18">
        <v>9.3000000000000007</v>
      </c>
      <c r="R18" s="18">
        <v>0</v>
      </c>
      <c r="S18" s="18">
        <v>13.8</v>
      </c>
      <c r="T18" s="19">
        <v>7</v>
      </c>
      <c r="U18" s="18">
        <v>5.0999999999999996</v>
      </c>
      <c r="V18" s="18">
        <v>8.6</v>
      </c>
      <c r="W18" s="18">
        <v>0</v>
      </c>
      <c r="X18" s="18">
        <v>13.7</v>
      </c>
      <c r="Y18" s="19">
        <v>15</v>
      </c>
      <c r="Z18" s="18">
        <v>5.0999999999999996</v>
      </c>
      <c r="AA18" s="18">
        <v>6.7999999999999989</v>
      </c>
      <c r="AB18" s="18">
        <v>0</v>
      </c>
      <c r="AC18" s="18">
        <v>11.899999999999999</v>
      </c>
      <c r="AD18" s="19">
        <v>11</v>
      </c>
      <c r="AE18" s="18">
        <v>5.4</v>
      </c>
      <c r="AF18" s="18">
        <v>6.7000000000000011</v>
      </c>
      <c r="AG18" s="18">
        <v>0</v>
      </c>
      <c r="AH18" s="18">
        <v>12.100000000000001</v>
      </c>
      <c r="AI18" s="20">
        <v>8</v>
      </c>
      <c r="AN18" s="21"/>
    </row>
    <row r="19" spans="1:40" ht="12.75" customHeight="1" x14ac:dyDescent="0.2">
      <c r="A19" s="7" t="s">
        <v>29</v>
      </c>
      <c r="B19" s="7" t="s">
        <v>297</v>
      </c>
      <c r="C19" s="7">
        <v>0</v>
      </c>
      <c r="D19" s="7" t="s">
        <v>296</v>
      </c>
      <c r="E19" s="14" t="s">
        <v>287</v>
      </c>
      <c r="F19" s="14" t="s">
        <v>281</v>
      </c>
      <c r="G19" s="1"/>
      <c r="H19" s="15">
        <v>1</v>
      </c>
      <c r="I19" s="16">
        <v>54.9</v>
      </c>
      <c r="J19" s="17"/>
      <c r="K19" s="17"/>
      <c r="L19" s="17"/>
      <c r="M19" s="17"/>
      <c r="N19" s="17"/>
      <c r="O19" s="17"/>
      <c r="P19" s="18">
        <v>4.5</v>
      </c>
      <c r="Q19" s="18">
        <v>9.4</v>
      </c>
      <c r="R19" s="18">
        <v>0</v>
      </c>
      <c r="S19" s="18">
        <v>13.9</v>
      </c>
      <c r="T19" s="19">
        <v>1</v>
      </c>
      <c r="U19" s="18">
        <v>5.0999999999999996</v>
      </c>
      <c r="V19" s="18">
        <v>9.1999999999999993</v>
      </c>
      <c r="W19" s="18">
        <v>0</v>
      </c>
      <c r="X19" s="18">
        <v>14.299999999999999</v>
      </c>
      <c r="Y19" s="19">
        <v>8</v>
      </c>
      <c r="Z19" s="18">
        <v>5.4</v>
      </c>
      <c r="AA19" s="18">
        <v>8</v>
      </c>
      <c r="AB19" s="18">
        <v>0</v>
      </c>
      <c r="AC19" s="18">
        <v>13.4</v>
      </c>
      <c r="AD19" s="19">
        <v>1</v>
      </c>
      <c r="AE19" s="18">
        <v>5.7</v>
      </c>
      <c r="AF19" s="18">
        <v>7.5999999999999988</v>
      </c>
      <c r="AG19" s="18">
        <v>0</v>
      </c>
      <c r="AH19" s="18">
        <v>13.299999999999999</v>
      </c>
      <c r="AI19" s="20">
        <v>2</v>
      </c>
      <c r="AN19" s="21"/>
    </row>
    <row r="20" spans="1:40" ht="12.75" customHeight="1" x14ac:dyDescent="0.2">
      <c r="A20" s="7" t="s">
        <v>30</v>
      </c>
      <c r="B20" s="7" t="s">
        <v>298</v>
      </c>
      <c r="C20" s="7">
        <v>0</v>
      </c>
      <c r="D20" s="7" t="s">
        <v>296</v>
      </c>
      <c r="E20" s="14" t="s">
        <v>287</v>
      </c>
      <c r="F20" s="14" t="s">
        <v>281</v>
      </c>
      <c r="G20" s="1"/>
      <c r="H20" s="15">
        <v>19</v>
      </c>
      <c r="I20" s="16">
        <v>49.400000000000006</v>
      </c>
      <c r="J20" s="17"/>
      <c r="K20" s="17"/>
      <c r="L20" s="17"/>
      <c r="M20" s="17"/>
      <c r="N20" s="17"/>
      <c r="O20" s="17"/>
      <c r="P20" s="18">
        <v>4.5</v>
      </c>
      <c r="Q20" s="18">
        <v>9</v>
      </c>
      <c r="R20" s="18">
        <v>0</v>
      </c>
      <c r="S20" s="18">
        <v>13.5</v>
      </c>
      <c r="T20" s="19">
        <v>13</v>
      </c>
      <c r="U20" s="18">
        <v>5.0999999999999996</v>
      </c>
      <c r="V20" s="18">
        <v>9</v>
      </c>
      <c r="W20" s="18">
        <v>0</v>
      </c>
      <c r="X20" s="18">
        <v>14.1</v>
      </c>
      <c r="Y20" s="19">
        <v>14</v>
      </c>
      <c r="Z20" s="18">
        <v>4.8</v>
      </c>
      <c r="AA20" s="18">
        <v>7.0000000000000009</v>
      </c>
      <c r="AB20" s="18">
        <v>0</v>
      </c>
      <c r="AC20" s="18">
        <v>11.8</v>
      </c>
      <c r="AD20" s="19">
        <v>12</v>
      </c>
      <c r="AE20" s="18">
        <v>4.2</v>
      </c>
      <c r="AF20" s="18">
        <v>5.8</v>
      </c>
      <c r="AG20" s="18">
        <v>0</v>
      </c>
      <c r="AH20" s="18">
        <v>10</v>
      </c>
      <c r="AI20" s="20">
        <v>15</v>
      </c>
      <c r="AN20" s="21"/>
    </row>
    <row r="21" spans="1:40" ht="12.75" customHeight="1" x14ac:dyDescent="0.2">
      <c r="A21" s="7" t="s">
        <v>31</v>
      </c>
      <c r="B21" s="7" t="s">
        <v>299</v>
      </c>
      <c r="C21" s="7">
        <v>0</v>
      </c>
      <c r="D21" s="7" t="s">
        <v>300</v>
      </c>
      <c r="E21" s="14" t="s">
        <v>287</v>
      </c>
      <c r="F21" s="14" t="s">
        <v>281</v>
      </c>
      <c r="G21" s="1"/>
      <c r="H21" s="15">
        <v>4</v>
      </c>
      <c r="I21" s="16">
        <v>54.45</v>
      </c>
      <c r="J21" s="17"/>
      <c r="K21" s="17"/>
      <c r="L21" s="17"/>
      <c r="M21" s="17"/>
      <c r="N21" s="17"/>
      <c r="O21" s="17"/>
      <c r="P21" s="18">
        <v>4.5</v>
      </c>
      <c r="Q21" s="18">
        <v>8.9499999999999993</v>
      </c>
      <c r="R21" s="18">
        <v>0</v>
      </c>
      <c r="S21" s="18">
        <v>13.45</v>
      </c>
      <c r="T21" s="19">
        <v>14</v>
      </c>
      <c r="U21" s="18">
        <v>5.0999999999999996</v>
      </c>
      <c r="V21" s="18">
        <v>9.6</v>
      </c>
      <c r="W21" s="18">
        <v>0</v>
      </c>
      <c r="X21" s="18">
        <v>14.7</v>
      </c>
      <c r="Y21" s="19">
        <v>1</v>
      </c>
      <c r="Z21" s="18">
        <v>5.4</v>
      </c>
      <c r="AA21" s="18">
        <v>7.9</v>
      </c>
      <c r="AB21" s="18">
        <v>0</v>
      </c>
      <c r="AC21" s="18">
        <v>13.3</v>
      </c>
      <c r="AD21" s="19">
        <v>3</v>
      </c>
      <c r="AE21" s="18">
        <v>5.7</v>
      </c>
      <c r="AF21" s="18">
        <v>7.3</v>
      </c>
      <c r="AG21" s="18">
        <v>0</v>
      </c>
      <c r="AH21" s="18">
        <v>13</v>
      </c>
      <c r="AI21" s="20">
        <v>3</v>
      </c>
      <c r="AN21" s="27"/>
    </row>
    <row r="22" spans="1:40" ht="12.75" customHeight="1" x14ac:dyDescent="0.2">
      <c r="A22" s="7" t="s">
        <v>32</v>
      </c>
      <c r="B22" s="7" t="s">
        <v>301</v>
      </c>
      <c r="C22" s="7">
        <v>0</v>
      </c>
      <c r="D22" s="7" t="s">
        <v>300</v>
      </c>
      <c r="E22" s="14" t="s">
        <v>287</v>
      </c>
      <c r="F22" s="14" t="s">
        <v>281</v>
      </c>
      <c r="G22" s="1"/>
      <c r="H22" s="15">
        <v>9</v>
      </c>
      <c r="I22" s="16">
        <v>52.750000000000007</v>
      </c>
      <c r="J22" s="17"/>
      <c r="K22" s="17"/>
      <c r="L22" s="17"/>
      <c r="M22" s="17"/>
      <c r="N22" s="17"/>
      <c r="O22" s="17"/>
      <c r="P22" s="18">
        <v>4.5</v>
      </c>
      <c r="Q22" s="18">
        <v>9.35</v>
      </c>
      <c r="R22" s="18">
        <v>0</v>
      </c>
      <c r="S22" s="18">
        <v>13.85</v>
      </c>
      <c r="T22" s="19">
        <v>5</v>
      </c>
      <c r="U22" s="18">
        <v>5.0999999999999996</v>
      </c>
      <c r="V22" s="18">
        <v>9.4</v>
      </c>
      <c r="W22" s="18">
        <v>0</v>
      </c>
      <c r="X22" s="18">
        <v>14.5</v>
      </c>
      <c r="Y22" s="19">
        <v>2</v>
      </c>
      <c r="Z22" s="18">
        <v>5.0999999999999996</v>
      </c>
      <c r="AA22" s="18">
        <v>7.2000000000000011</v>
      </c>
      <c r="AB22" s="18">
        <v>0</v>
      </c>
      <c r="AC22" s="18">
        <v>12.3</v>
      </c>
      <c r="AD22" s="19">
        <v>10</v>
      </c>
      <c r="AE22" s="18">
        <v>5.7</v>
      </c>
      <c r="AF22" s="18">
        <v>6.3999999999999995</v>
      </c>
      <c r="AG22" s="18">
        <v>0</v>
      </c>
      <c r="AH22" s="18">
        <v>12.1</v>
      </c>
      <c r="AI22" s="20">
        <v>10</v>
      </c>
      <c r="AN22" s="21"/>
    </row>
    <row r="23" spans="1:40" ht="12.75" customHeight="1" x14ac:dyDescent="0.2">
      <c r="A23" s="28" t="s">
        <v>33</v>
      </c>
      <c r="B23" s="7" t="s">
        <v>302</v>
      </c>
      <c r="C23" s="7">
        <v>0</v>
      </c>
      <c r="D23" s="7" t="s">
        <v>300</v>
      </c>
      <c r="E23" s="14" t="s">
        <v>287</v>
      </c>
      <c r="F23" s="14" t="s">
        <v>281</v>
      </c>
      <c r="G23" s="1"/>
      <c r="H23" s="15">
        <v>14</v>
      </c>
      <c r="I23" s="16">
        <v>51.150000000000006</v>
      </c>
      <c r="J23" s="17"/>
      <c r="K23" s="17"/>
      <c r="L23" s="17"/>
      <c r="M23" s="17"/>
      <c r="N23" s="17"/>
      <c r="O23" s="17"/>
      <c r="P23" s="18">
        <v>4.5</v>
      </c>
      <c r="Q23" s="18">
        <v>9.0500000000000007</v>
      </c>
      <c r="R23" s="18">
        <v>0</v>
      </c>
      <c r="S23" s="18">
        <v>13.55</v>
      </c>
      <c r="T23" s="19">
        <v>12</v>
      </c>
      <c r="U23" s="18">
        <v>5.0999999999999996</v>
      </c>
      <c r="V23" s="18">
        <v>9.1999999999999993</v>
      </c>
      <c r="W23" s="18">
        <v>0</v>
      </c>
      <c r="X23" s="18">
        <v>14.299999999999999</v>
      </c>
      <c r="Y23" s="19">
        <v>8</v>
      </c>
      <c r="Z23" s="18">
        <v>4.8</v>
      </c>
      <c r="AA23" s="18">
        <v>7.7</v>
      </c>
      <c r="AB23" s="18">
        <v>0</v>
      </c>
      <c r="AC23" s="18">
        <v>12.5</v>
      </c>
      <c r="AD23" s="19">
        <v>9</v>
      </c>
      <c r="AE23" s="18">
        <v>5.4</v>
      </c>
      <c r="AF23" s="18">
        <v>5.4</v>
      </c>
      <c r="AG23" s="18">
        <v>0</v>
      </c>
      <c r="AH23" s="18">
        <v>10.8</v>
      </c>
    </row>
    <row r="24" spans="1:40" ht="12.75" customHeight="1" x14ac:dyDescent="0.2">
      <c r="A24" s="28" t="s">
        <v>34</v>
      </c>
      <c r="B24" s="7" t="s">
        <v>303</v>
      </c>
      <c r="C24" s="7">
        <v>0</v>
      </c>
      <c r="D24" s="7" t="s">
        <v>304</v>
      </c>
      <c r="E24" s="14" t="s">
        <v>287</v>
      </c>
      <c r="F24" s="14" t="s">
        <v>281</v>
      </c>
      <c r="G24" s="1"/>
      <c r="H24" s="15">
        <v>3</v>
      </c>
      <c r="I24" s="16">
        <v>54.65</v>
      </c>
      <c r="J24" s="17"/>
      <c r="K24" s="17"/>
      <c r="L24" s="17"/>
      <c r="M24" s="17"/>
      <c r="N24" s="17"/>
      <c r="O24" s="17"/>
      <c r="P24" s="18">
        <v>4.5</v>
      </c>
      <c r="Q24" s="18">
        <v>9.25</v>
      </c>
      <c r="R24" s="18">
        <v>0</v>
      </c>
      <c r="S24" s="18">
        <v>13.75</v>
      </c>
      <c r="T24" s="19">
        <v>10</v>
      </c>
      <c r="U24" s="18">
        <v>5.0999999999999996</v>
      </c>
      <c r="V24" s="18">
        <v>9.5</v>
      </c>
      <c r="W24" s="18">
        <v>0</v>
      </c>
      <c r="X24" s="18">
        <v>14.6</v>
      </c>
      <c r="Y24" s="19" t="e">
        <v>#N/A</v>
      </c>
      <c r="Z24" s="18">
        <v>5.7</v>
      </c>
      <c r="AA24" s="18">
        <v>7.6999999999999984</v>
      </c>
      <c r="AB24" s="18">
        <v>0</v>
      </c>
      <c r="AC24" s="18">
        <v>13.399999999999999</v>
      </c>
      <c r="AD24" s="19" t="e">
        <v>#N/A</v>
      </c>
      <c r="AE24" s="18">
        <v>5.0999999999999996</v>
      </c>
      <c r="AF24" s="18">
        <v>7.7999999999999989</v>
      </c>
      <c r="AG24" s="18">
        <v>0</v>
      </c>
      <c r="AH24" s="18">
        <v>12.899999999999999</v>
      </c>
    </row>
    <row r="25" spans="1:40" ht="12.75" customHeight="1" x14ac:dyDescent="0.2">
      <c r="A25" s="28" t="s">
        <v>35</v>
      </c>
      <c r="B25" s="7" t="s">
        <v>305</v>
      </c>
      <c r="C25" s="7">
        <v>0</v>
      </c>
      <c r="D25" s="7" t="s">
        <v>304</v>
      </c>
      <c r="E25" s="14" t="s">
        <v>287</v>
      </c>
      <c r="F25" s="14" t="s">
        <v>281</v>
      </c>
      <c r="G25" s="1"/>
      <c r="H25" s="15">
        <v>10</v>
      </c>
      <c r="I25" s="16">
        <v>52.45</v>
      </c>
      <c r="J25" s="17"/>
      <c r="K25" s="17"/>
      <c r="L25" s="17"/>
      <c r="M25" s="17"/>
      <c r="N25" s="17"/>
      <c r="O25" s="17"/>
      <c r="P25" s="18">
        <v>4.5</v>
      </c>
      <c r="Q25" s="18">
        <v>9.3500000000000014</v>
      </c>
      <c r="R25" s="18">
        <v>0</v>
      </c>
      <c r="S25" s="18">
        <v>13.850000000000001</v>
      </c>
      <c r="T25" s="19">
        <v>4</v>
      </c>
      <c r="U25" s="18">
        <v>4.8</v>
      </c>
      <c r="V25" s="18">
        <v>8</v>
      </c>
      <c r="W25" s="18">
        <v>1</v>
      </c>
      <c r="X25" s="18">
        <v>11.8</v>
      </c>
      <c r="Y25" s="19" t="e">
        <v>#N/A</v>
      </c>
      <c r="Z25" s="18">
        <v>5.7</v>
      </c>
      <c r="AA25" s="18">
        <v>7.9999999999999991</v>
      </c>
      <c r="AB25" s="18">
        <v>0</v>
      </c>
      <c r="AC25" s="18">
        <v>13.7</v>
      </c>
      <c r="AD25" s="19" t="e">
        <v>#N/A</v>
      </c>
      <c r="AE25" s="18">
        <v>5.7</v>
      </c>
      <c r="AF25" s="18">
        <v>7.3999999999999995</v>
      </c>
      <c r="AG25" s="18">
        <v>0</v>
      </c>
      <c r="AH25" s="18">
        <v>13.1</v>
      </c>
    </row>
    <row r="26" spans="1:40" ht="12.75" customHeight="1" x14ac:dyDescent="0.2">
      <c r="A26" s="28" t="s">
        <v>36</v>
      </c>
      <c r="B26" s="7" t="s">
        <v>306</v>
      </c>
      <c r="C26" s="7">
        <v>0</v>
      </c>
      <c r="D26" s="7" t="s">
        <v>304</v>
      </c>
      <c r="E26" s="14" t="s">
        <v>287</v>
      </c>
      <c r="F26" s="14" t="s">
        <v>281</v>
      </c>
      <c r="G26" s="1"/>
      <c r="H26" s="15">
        <v>5</v>
      </c>
      <c r="I26" s="16">
        <v>54.099999999999994</v>
      </c>
      <c r="J26" s="17"/>
      <c r="K26" s="17"/>
      <c r="L26" s="17"/>
      <c r="M26" s="17"/>
      <c r="N26" s="17"/>
      <c r="O26" s="17"/>
      <c r="P26" s="18">
        <v>4.5</v>
      </c>
      <c r="Q26" s="18">
        <v>8.6999999999999993</v>
      </c>
      <c r="R26" s="18">
        <v>0</v>
      </c>
      <c r="S26" s="18">
        <v>13.2</v>
      </c>
      <c r="T26" s="19" t="e">
        <v>#N/A</v>
      </c>
      <c r="U26" s="18">
        <v>5.0999999999999996</v>
      </c>
      <c r="V26" s="18">
        <v>9.4</v>
      </c>
      <c r="W26" s="18">
        <v>0</v>
      </c>
      <c r="X26" s="18">
        <v>14.5</v>
      </c>
      <c r="Y26" s="19">
        <v>2</v>
      </c>
      <c r="Z26" s="18">
        <v>5.7</v>
      </c>
      <c r="AA26" s="18">
        <v>7.8999999999999995</v>
      </c>
      <c r="AB26" s="18">
        <v>0</v>
      </c>
      <c r="AC26" s="18">
        <v>13.6</v>
      </c>
      <c r="AD26" s="19" t="e">
        <v>#N/A</v>
      </c>
      <c r="AE26" s="18">
        <v>5.4</v>
      </c>
      <c r="AF26" s="18">
        <v>7.4</v>
      </c>
      <c r="AG26" s="18">
        <v>0</v>
      </c>
      <c r="AH26" s="18">
        <v>12.8</v>
      </c>
    </row>
    <row r="27" spans="1:40" ht="12.75" customHeight="1" x14ac:dyDescent="0.2">
      <c r="A27" s="29" t="s">
        <v>37</v>
      </c>
      <c r="B27" s="7" t="s">
        <v>307</v>
      </c>
      <c r="C27" s="7">
        <v>0</v>
      </c>
      <c r="D27" s="7" t="s">
        <v>308</v>
      </c>
      <c r="E27" s="14" t="s">
        <v>287</v>
      </c>
      <c r="F27" s="14" t="s">
        <v>281</v>
      </c>
      <c r="G27" s="1"/>
      <c r="H27" s="15">
        <v>24</v>
      </c>
      <c r="I27" s="16">
        <v>47.099999999999994</v>
      </c>
      <c r="J27" s="17"/>
      <c r="K27" s="17"/>
      <c r="L27" s="17"/>
      <c r="M27" s="17"/>
      <c r="N27" s="17"/>
      <c r="O27" s="17"/>
      <c r="P27" s="18">
        <v>4.5</v>
      </c>
      <c r="Q27" s="18">
        <v>9.1999999999999993</v>
      </c>
      <c r="R27" s="18">
        <v>0</v>
      </c>
      <c r="S27" s="18">
        <v>13.7</v>
      </c>
      <c r="T27" s="19">
        <v>11</v>
      </c>
      <c r="U27" s="18">
        <v>4.8</v>
      </c>
      <c r="V27" s="18">
        <v>9.1999999999999993</v>
      </c>
      <c r="W27" s="18">
        <v>0</v>
      </c>
      <c r="X27" s="18">
        <v>14</v>
      </c>
      <c r="Y27" s="19" t="e">
        <v>#N/A</v>
      </c>
      <c r="Z27" s="18">
        <v>4.2</v>
      </c>
      <c r="AA27" s="18">
        <v>7.4999999999999991</v>
      </c>
      <c r="AB27" s="18">
        <v>2</v>
      </c>
      <c r="AC27" s="18">
        <v>9.6999999999999993</v>
      </c>
      <c r="AD27" s="19" t="e">
        <v>#N/A</v>
      </c>
      <c r="AE27" s="18">
        <v>1.2</v>
      </c>
      <c r="AF27" s="18">
        <v>9.5</v>
      </c>
      <c r="AG27" s="18">
        <v>1</v>
      </c>
      <c r="AH27" s="18">
        <v>9.6999999999999993</v>
      </c>
    </row>
    <row r="28" spans="1:40" ht="12.75" customHeight="1" x14ac:dyDescent="0.2">
      <c r="A28" s="29" t="s">
        <v>38</v>
      </c>
      <c r="B28" s="7" t="s">
        <v>309</v>
      </c>
      <c r="C28" s="7">
        <v>0</v>
      </c>
      <c r="D28" s="7" t="s">
        <v>308</v>
      </c>
      <c r="E28" s="14" t="s">
        <v>287</v>
      </c>
      <c r="F28" s="14" t="s">
        <v>281</v>
      </c>
      <c r="G28" s="1"/>
      <c r="H28" s="15">
        <v>17</v>
      </c>
      <c r="I28" s="16">
        <v>50.6</v>
      </c>
      <c r="J28" s="17"/>
      <c r="K28" s="17"/>
      <c r="L28" s="17"/>
      <c r="M28" s="17"/>
      <c r="N28" s="17"/>
      <c r="O28" s="17"/>
      <c r="P28" s="18">
        <v>4.5</v>
      </c>
      <c r="Q28" s="18">
        <v>8.9</v>
      </c>
      <c r="R28" s="18">
        <v>0</v>
      </c>
      <c r="S28" s="18">
        <v>13.4</v>
      </c>
      <c r="T28" s="19">
        <v>16</v>
      </c>
      <c r="U28" s="18">
        <v>5.0999999999999996</v>
      </c>
      <c r="V28" s="18">
        <v>7.7999999999999989</v>
      </c>
      <c r="W28" s="18">
        <v>0</v>
      </c>
      <c r="X28" s="18">
        <v>12.899999999999999</v>
      </c>
      <c r="Y28" s="19" t="e">
        <v>#N/A</v>
      </c>
      <c r="Z28" s="18">
        <v>5.4</v>
      </c>
      <c r="AA28" s="18">
        <v>6.7999999999999989</v>
      </c>
      <c r="AB28" s="18">
        <v>0</v>
      </c>
      <c r="AC28" s="18">
        <v>12.2</v>
      </c>
      <c r="AD28" s="19" t="e">
        <v>#N/A</v>
      </c>
      <c r="AE28" s="18">
        <v>4.8</v>
      </c>
      <c r="AF28" s="18">
        <v>7.3000000000000016</v>
      </c>
      <c r="AG28" s="18">
        <v>0</v>
      </c>
      <c r="AH28" s="18">
        <v>12.100000000000001</v>
      </c>
    </row>
    <row r="29" spans="1:40" ht="12.75" customHeight="1" x14ac:dyDescent="0.2">
      <c r="A29" s="29" t="s">
        <v>39</v>
      </c>
      <c r="B29" s="7" t="s">
        <v>310</v>
      </c>
      <c r="C29" s="7">
        <v>0</v>
      </c>
      <c r="D29" s="7" t="s">
        <v>308</v>
      </c>
      <c r="E29" s="14" t="s">
        <v>287</v>
      </c>
      <c r="F29" s="14" t="s">
        <v>281</v>
      </c>
      <c r="G29" s="1"/>
      <c r="H29" s="15">
        <v>25</v>
      </c>
      <c r="I29" s="16">
        <v>42.5</v>
      </c>
      <c r="J29" s="17"/>
      <c r="K29" s="17"/>
      <c r="L29" s="17"/>
      <c r="M29" s="17"/>
      <c r="N29" s="17"/>
      <c r="O29" s="17"/>
      <c r="P29" s="18">
        <v>2.25</v>
      </c>
      <c r="Q29" s="18">
        <v>4.6500000000000004</v>
      </c>
      <c r="R29" s="18">
        <v>0</v>
      </c>
      <c r="S29" s="18">
        <v>6.9</v>
      </c>
      <c r="T29" s="19" t="e">
        <v>#N/A</v>
      </c>
      <c r="U29" s="18">
        <v>5.0999999999999996</v>
      </c>
      <c r="V29" s="18">
        <v>9.3000000000000007</v>
      </c>
      <c r="W29" s="18">
        <v>0</v>
      </c>
      <c r="X29" s="18">
        <v>14.4</v>
      </c>
      <c r="Y29" s="19">
        <v>5</v>
      </c>
      <c r="Z29" s="18">
        <v>5.0999999999999996</v>
      </c>
      <c r="AA29" s="18">
        <v>5</v>
      </c>
      <c r="AB29" s="18">
        <v>0</v>
      </c>
      <c r="AC29" s="18">
        <v>10.1</v>
      </c>
      <c r="AD29" s="19" t="e">
        <v>#N/A</v>
      </c>
      <c r="AE29" s="18">
        <v>4.2</v>
      </c>
      <c r="AF29" s="18">
        <v>6.8999999999999995</v>
      </c>
      <c r="AG29" s="18">
        <v>0</v>
      </c>
      <c r="AH29" s="18">
        <v>11.1</v>
      </c>
    </row>
    <row r="30" spans="1:40" ht="12.75" customHeight="1" x14ac:dyDescent="0.2">
      <c r="A30" s="29" t="s">
        <v>40</v>
      </c>
      <c r="B30" s="7" t="s">
        <v>311</v>
      </c>
      <c r="C30" s="7">
        <v>0</v>
      </c>
      <c r="D30" s="7" t="s">
        <v>308</v>
      </c>
      <c r="E30" s="14" t="s">
        <v>287</v>
      </c>
      <c r="F30" s="14" t="s">
        <v>281</v>
      </c>
      <c r="G30" s="1"/>
      <c r="H30" s="15">
        <v>12</v>
      </c>
      <c r="I30" s="16">
        <v>51.95</v>
      </c>
      <c r="J30" s="17"/>
      <c r="K30" s="17"/>
      <c r="L30" s="17"/>
      <c r="M30" s="17"/>
      <c r="N30" s="17"/>
      <c r="O30" s="17"/>
      <c r="P30" s="18">
        <v>4.5</v>
      </c>
      <c r="Q30" s="18">
        <v>9.25</v>
      </c>
      <c r="R30" s="18">
        <v>0</v>
      </c>
      <c r="S30" s="18">
        <v>13.75</v>
      </c>
      <c r="T30" s="19">
        <v>10</v>
      </c>
      <c r="U30" s="18">
        <v>5.0999999999999996</v>
      </c>
      <c r="V30" s="18">
        <v>9.3000000000000007</v>
      </c>
      <c r="W30" s="18">
        <v>0</v>
      </c>
      <c r="X30" s="18">
        <v>14.4</v>
      </c>
      <c r="Y30" s="19">
        <v>5</v>
      </c>
      <c r="Z30" s="18">
        <v>4.8</v>
      </c>
      <c r="AA30" s="18">
        <v>7.4000000000000012</v>
      </c>
      <c r="AB30" s="18">
        <v>0</v>
      </c>
      <c r="AC30" s="18">
        <v>12.200000000000001</v>
      </c>
      <c r="AD30" s="19" t="e">
        <v>#N/A</v>
      </c>
      <c r="AE30" s="18">
        <v>4.8</v>
      </c>
      <c r="AF30" s="18">
        <v>6.8000000000000016</v>
      </c>
      <c r="AG30" s="18">
        <v>0</v>
      </c>
      <c r="AH30" s="18">
        <v>11.600000000000001</v>
      </c>
    </row>
    <row r="31" spans="1:40" ht="12.75" customHeight="1" x14ac:dyDescent="0.2">
      <c r="A31" s="29" t="s">
        <v>41</v>
      </c>
      <c r="B31" s="7" t="s">
        <v>312</v>
      </c>
      <c r="C31" s="7">
        <v>0</v>
      </c>
      <c r="D31" s="7" t="s">
        <v>308</v>
      </c>
      <c r="E31" s="14" t="s">
        <v>287</v>
      </c>
      <c r="F31" s="14" t="s">
        <v>281</v>
      </c>
      <c r="G31" s="1"/>
      <c r="H31" s="15">
        <v>18</v>
      </c>
      <c r="I31" s="16">
        <v>49.800000000000004</v>
      </c>
      <c r="J31" s="17"/>
      <c r="K31" s="17"/>
      <c r="L31" s="17"/>
      <c r="M31" s="17"/>
      <c r="N31" s="17"/>
      <c r="O31" s="17"/>
      <c r="P31" s="18">
        <v>4.5</v>
      </c>
      <c r="Q31" s="18">
        <v>8.8000000000000007</v>
      </c>
      <c r="R31" s="18">
        <v>0</v>
      </c>
      <c r="S31" s="18">
        <v>13.3</v>
      </c>
      <c r="T31" s="19" t="e">
        <v>#N/A</v>
      </c>
      <c r="U31" s="18">
        <v>4.8</v>
      </c>
      <c r="V31" s="18">
        <v>9.3000000000000007</v>
      </c>
      <c r="W31" s="18">
        <v>0</v>
      </c>
      <c r="X31" s="18">
        <v>14.100000000000001</v>
      </c>
      <c r="Y31" s="19" t="e">
        <v>#N/A</v>
      </c>
      <c r="Z31" s="18">
        <v>4.8</v>
      </c>
      <c r="AA31" s="18">
        <v>7.1000000000000005</v>
      </c>
      <c r="AB31" s="18">
        <v>0</v>
      </c>
      <c r="AC31" s="18">
        <v>11.9</v>
      </c>
      <c r="AD31" s="19" t="e">
        <v>#N/A</v>
      </c>
      <c r="AE31" s="18">
        <v>4.5</v>
      </c>
      <c r="AF31" s="18">
        <v>6</v>
      </c>
      <c r="AG31" s="18">
        <v>0</v>
      </c>
      <c r="AH31" s="18">
        <v>10.5</v>
      </c>
    </row>
    <row r="32" spans="1:40" ht="12.75" customHeight="1" x14ac:dyDescent="0.2">
      <c r="A32" s="29" t="s">
        <v>42</v>
      </c>
      <c r="B32" s="7" t="s">
        <v>313</v>
      </c>
      <c r="C32" s="7">
        <v>0</v>
      </c>
      <c r="D32" s="7" t="s">
        <v>308</v>
      </c>
      <c r="E32" s="14" t="s">
        <v>287</v>
      </c>
      <c r="F32" s="14" t="s">
        <v>281</v>
      </c>
      <c r="G32" s="1"/>
      <c r="H32" s="15">
        <v>16</v>
      </c>
      <c r="I32" s="16">
        <v>50.75</v>
      </c>
      <c r="J32" s="17"/>
      <c r="K32" s="17"/>
      <c r="L32" s="17"/>
      <c r="M32" s="17"/>
      <c r="N32" s="17"/>
      <c r="O32" s="17"/>
      <c r="P32" s="18">
        <v>4.5</v>
      </c>
      <c r="Q32" s="18">
        <v>9.1499999999999986</v>
      </c>
      <c r="R32" s="18">
        <v>0</v>
      </c>
      <c r="S32" s="18">
        <v>13.649999999999999</v>
      </c>
      <c r="T32" s="19" t="e">
        <v>#N/A</v>
      </c>
      <c r="U32" s="18">
        <v>4.8</v>
      </c>
      <c r="V32" s="18">
        <v>8.8000000000000007</v>
      </c>
      <c r="W32" s="18">
        <v>0</v>
      </c>
      <c r="X32" s="18">
        <v>13.600000000000001</v>
      </c>
      <c r="Y32" s="19" t="e">
        <v>#N/A</v>
      </c>
      <c r="Z32" s="18">
        <v>4.8</v>
      </c>
      <c r="AA32" s="18">
        <v>6.7</v>
      </c>
      <c r="AB32" s="18">
        <v>0</v>
      </c>
      <c r="AC32" s="18">
        <v>11.5</v>
      </c>
      <c r="AD32" s="19">
        <v>13</v>
      </c>
      <c r="AE32" s="18">
        <v>4.5</v>
      </c>
      <c r="AF32" s="18">
        <v>7.5</v>
      </c>
      <c r="AG32" s="18">
        <v>0</v>
      </c>
      <c r="AH32" s="18">
        <v>12</v>
      </c>
    </row>
    <row r="33" spans="1:34" ht="12.75" customHeight="1" x14ac:dyDescent="0.2">
      <c r="A33" s="29" t="s">
        <v>43</v>
      </c>
      <c r="B33" s="7" t="s">
        <v>314</v>
      </c>
      <c r="C33" s="7">
        <v>0</v>
      </c>
      <c r="D33" s="7" t="s">
        <v>308</v>
      </c>
      <c r="E33" s="14" t="s">
        <v>287</v>
      </c>
      <c r="F33" s="14" t="s">
        <v>281</v>
      </c>
      <c r="G33" s="1"/>
      <c r="H33" s="15">
        <v>23</v>
      </c>
      <c r="I33" s="16">
        <v>48.000000000000007</v>
      </c>
      <c r="J33" s="17"/>
      <c r="K33" s="17"/>
      <c r="L33" s="17"/>
      <c r="M33" s="17"/>
      <c r="N33" s="17"/>
      <c r="O33" s="17"/>
      <c r="P33" s="18">
        <v>4.5</v>
      </c>
      <c r="Q33" s="18">
        <v>8.8000000000000007</v>
      </c>
      <c r="R33" s="18">
        <v>0</v>
      </c>
      <c r="S33" s="18">
        <v>13.3</v>
      </c>
      <c r="T33" s="19" t="e">
        <v>#N/A</v>
      </c>
      <c r="U33" s="18">
        <v>5.0999999999999996</v>
      </c>
      <c r="V33" s="18">
        <v>8.3000000000000007</v>
      </c>
      <c r="W33" s="18">
        <v>1</v>
      </c>
      <c r="X33" s="18">
        <v>12.4</v>
      </c>
      <c r="Y33" s="19" t="e">
        <v>#N/A</v>
      </c>
      <c r="Z33" s="18">
        <v>5.0999999999999996</v>
      </c>
      <c r="AA33" s="18">
        <v>5.6</v>
      </c>
      <c r="AB33" s="18">
        <v>0</v>
      </c>
      <c r="AC33" s="18">
        <v>10.7</v>
      </c>
      <c r="AD33" s="19" t="e">
        <v>#N/A</v>
      </c>
      <c r="AE33" s="18">
        <v>4.5</v>
      </c>
      <c r="AF33" s="18">
        <v>7.1</v>
      </c>
      <c r="AG33" s="18">
        <v>0</v>
      </c>
      <c r="AH33" s="18">
        <v>11.6</v>
      </c>
    </row>
    <row r="34" spans="1:34" ht="12.75" customHeight="1" x14ac:dyDescent="0.2">
      <c r="A34" s="29" t="s">
        <v>44</v>
      </c>
      <c r="B34" s="7" t="s">
        <v>315</v>
      </c>
      <c r="C34" s="7">
        <v>0</v>
      </c>
      <c r="D34" s="7" t="s">
        <v>308</v>
      </c>
      <c r="E34" s="14" t="s">
        <v>287</v>
      </c>
      <c r="F34" s="14" t="s">
        <v>281</v>
      </c>
      <c r="G34" s="1"/>
      <c r="H34" s="15">
        <v>22</v>
      </c>
      <c r="I34" s="16">
        <v>48.45</v>
      </c>
      <c r="J34" s="17"/>
      <c r="K34" s="17"/>
      <c r="L34" s="17"/>
      <c r="M34" s="17"/>
      <c r="N34" s="17"/>
      <c r="O34" s="17"/>
      <c r="P34" s="18">
        <v>4.5</v>
      </c>
      <c r="Q34" s="18">
        <v>8.5500000000000007</v>
      </c>
      <c r="R34" s="18">
        <v>0</v>
      </c>
      <c r="S34" s="18">
        <v>13.05</v>
      </c>
      <c r="T34" s="19" t="e">
        <v>#N/A</v>
      </c>
      <c r="U34" s="18">
        <v>5.0999999999999996</v>
      </c>
      <c r="V34" s="18">
        <v>8.6999999999999993</v>
      </c>
      <c r="W34" s="18">
        <v>0</v>
      </c>
      <c r="X34" s="18">
        <v>13.799999999999999</v>
      </c>
      <c r="Y34" s="19" t="e">
        <v>#N/A</v>
      </c>
      <c r="Z34" s="18">
        <v>5.0999999999999996</v>
      </c>
      <c r="AA34" s="18">
        <v>6.2999999999999989</v>
      </c>
      <c r="AB34" s="18">
        <v>0.6</v>
      </c>
      <c r="AC34" s="18">
        <v>10.799999999999999</v>
      </c>
      <c r="AD34" s="19" t="e">
        <v>#N/A</v>
      </c>
      <c r="AE34" s="18">
        <v>4.5</v>
      </c>
      <c r="AF34" s="18">
        <v>6.3000000000000007</v>
      </c>
      <c r="AG34" s="18">
        <v>0</v>
      </c>
      <c r="AH34" s="18">
        <v>10.8</v>
      </c>
    </row>
    <row r="35" spans="1:34" ht="12.75" customHeight="1" x14ac:dyDescent="0.2">
      <c r="A35" s="29" t="s">
        <v>45</v>
      </c>
      <c r="B35" s="7" t="s">
        <v>316</v>
      </c>
      <c r="C35" s="7">
        <v>0</v>
      </c>
      <c r="D35" s="7" t="s">
        <v>308</v>
      </c>
      <c r="E35" s="14" t="s">
        <v>287</v>
      </c>
      <c r="F35" s="14" t="s">
        <v>281</v>
      </c>
      <c r="G35" s="1"/>
      <c r="H35" s="15">
        <v>11</v>
      </c>
      <c r="I35" s="16">
        <v>51.999999999999993</v>
      </c>
      <c r="J35" s="17"/>
      <c r="K35" s="17"/>
      <c r="L35" s="17"/>
      <c r="M35" s="17"/>
      <c r="N35" s="17"/>
      <c r="O35" s="17"/>
      <c r="P35" s="18">
        <v>4.5</v>
      </c>
      <c r="Q35" s="18">
        <v>9</v>
      </c>
      <c r="R35" s="18">
        <v>0</v>
      </c>
      <c r="S35" s="18">
        <v>13.5</v>
      </c>
      <c r="T35" s="19">
        <v>13</v>
      </c>
      <c r="U35" s="18">
        <v>5.0999999999999996</v>
      </c>
      <c r="V35" s="18">
        <v>8.8000000000000007</v>
      </c>
      <c r="W35" s="18">
        <v>0</v>
      </c>
      <c r="X35" s="18">
        <v>13.9</v>
      </c>
      <c r="Y35" s="19" t="e">
        <v>#N/A</v>
      </c>
      <c r="Z35" s="18">
        <v>5.4</v>
      </c>
      <c r="AA35" s="18">
        <v>7.7999999999999989</v>
      </c>
      <c r="AB35" s="18">
        <v>0</v>
      </c>
      <c r="AC35" s="18">
        <v>13.2</v>
      </c>
      <c r="AD35" s="19">
        <v>5</v>
      </c>
      <c r="AE35" s="18">
        <v>4.2</v>
      </c>
      <c r="AF35" s="18">
        <v>7.1999999999999984</v>
      </c>
      <c r="AG35" s="18">
        <v>0</v>
      </c>
      <c r="AH35" s="18">
        <v>11.399999999999999</v>
      </c>
    </row>
    <row r="36" spans="1:34" ht="12.75" customHeight="1" x14ac:dyDescent="0.2">
      <c r="A36" s="29" t="s">
        <v>46</v>
      </c>
      <c r="B36" s="7" t="s">
        <v>317</v>
      </c>
      <c r="C36" s="7">
        <v>0</v>
      </c>
      <c r="D36" s="7" t="s">
        <v>308</v>
      </c>
      <c r="E36" s="14" t="s">
        <v>287</v>
      </c>
      <c r="F36" s="14" t="s">
        <v>281</v>
      </c>
      <c r="G36" s="1"/>
      <c r="H36" s="15">
        <v>20</v>
      </c>
      <c r="I36" s="16">
        <v>48.949999999999996</v>
      </c>
      <c r="J36" s="17"/>
      <c r="K36" s="17"/>
      <c r="L36" s="17"/>
      <c r="M36" s="17"/>
      <c r="N36" s="17"/>
      <c r="O36" s="17"/>
      <c r="P36" s="18">
        <v>4.5</v>
      </c>
      <c r="Q36" s="18">
        <v>8.85</v>
      </c>
      <c r="R36" s="18">
        <v>0</v>
      </c>
      <c r="S36" s="18">
        <v>13.35</v>
      </c>
      <c r="T36" s="19" t="e">
        <v>#N/A</v>
      </c>
      <c r="U36" s="18">
        <v>5.0999999999999996</v>
      </c>
      <c r="V36" s="18">
        <v>9.1</v>
      </c>
      <c r="W36" s="18">
        <v>0</v>
      </c>
      <c r="X36" s="18">
        <v>14.2</v>
      </c>
      <c r="Y36" s="19">
        <v>12</v>
      </c>
      <c r="Z36" s="18">
        <v>5.0999999999999996</v>
      </c>
      <c r="AA36" s="18">
        <v>7.5</v>
      </c>
      <c r="AB36" s="18">
        <v>0</v>
      </c>
      <c r="AC36" s="18">
        <v>12.6</v>
      </c>
      <c r="AD36" s="19" t="e">
        <v>#N/A</v>
      </c>
      <c r="AE36" s="18">
        <v>4.2</v>
      </c>
      <c r="AF36" s="18">
        <v>7.5999999999999988</v>
      </c>
      <c r="AG36" s="18">
        <v>3</v>
      </c>
      <c r="AH36" s="18">
        <v>8.7999999999999989</v>
      </c>
    </row>
  </sheetData>
  <sheetProtection password="CE0A" sheet="1" objects="1" scenarios="1"/>
  <mergeCells count="8">
    <mergeCell ref="P2:S2"/>
    <mergeCell ref="U2:X2"/>
    <mergeCell ref="Z2:AC2"/>
    <mergeCell ref="AE2:AH2"/>
    <mergeCell ref="P10:S10"/>
    <mergeCell ref="U10:X10"/>
    <mergeCell ref="Z10:AC10"/>
    <mergeCell ref="AE10:AH10"/>
  </mergeCells>
  <conditionalFormatting sqref="H4:H8">
    <cfRule type="cellIs" dxfId="48" priority="5" operator="between">
      <formula>1</formula>
      <formula>2</formula>
    </cfRule>
  </conditionalFormatting>
  <conditionalFormatting sqref="I4">
    <cfRule type="cellIs" dxfId="47" priority="4" operator="equal">
      <formula>40</formula>
    </cfRule>
  </conditionalFormatting>
  <conditionalFormatting sqref="I5:I9 I12:I22">
    <cfRule type="cellIs" dxfId="46" priority="3" operator="equal">
      <formula>40</formula>
    </cfRule>
  </conditionalFormatting>
  <conditionalFormatting sqref="I23:I36">
    <cfRule type="cellIs" dxfId="45" priority="2" operator="equal">
      <formula>40</formula>
    </cfRule>
  </conditionalFormatting>
  <conditionalFormatting sqref="H12:H36">
    <cfRule type="cellIs" dxfId="44" priority="1" operator="between">
      <formula>1</formula>
      <formula>5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24 november 2018</oddHeader>
    <oddFooter>&amp;R&amp;"Arial,Cursief"&amp;10&amp;D 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/>
  <dimension ref="A2:AN125"/>
  <sheetViews>
    <sheetView zoomScaleNormal="100" workbookViewId="0">
      <pane xSplit="7" ySplit="3" topLeftCell="H4" activePane="bottomRight" state="frozen"/>
      <selection activeCell="H20" sqref="H20"/>
      <selection pane="topRight" activeCell="H20" sqref="H20"/>
      <selection pane="bottomLeft" activeCell="H20" sqref="H20"/>
      <selection pane="bottomRight" activeCell="AK22" sqref="AK22"/>
    </sheetView>
  </sheetViews>
  <sheetFormatPr defaultColWidth="9.140625" defaultRowHeight="12.75" customHeight="1" x14ac:dyDescent="0.2"/>
  <cols>
    <col min="1" max="1" width="6.85546875" style="36" bestFit="1" customWidth="1"/>
    <col min="2" max="2" width="16.140625" style="36" bestFit="1" customWidth="1"/>
    <col min="3" max="3" width="10.140625" style="36" hidden="1" customWidth="1"/>
    <col min="4" max="4" width="9.5703125" style="36" bestFit="1" customWidth="1"/>
    <col min="5" max="5" width="6.7109375" style="36" hidden="1" customWidth="1"/>
    <col min="6" max="6" width="3.28515625" style="36" hidden="1" customWidth="1"/>
    <col min="7" max="7" width="9.140625" style="36" hidden="1" customWidth="1"/>
    <col min="8" max="9" width="5.7109375" style="36" customWidth="1"/>
    <col min="10" max="15" width="9.140625" style="36" hidden="1" customWidth="1"/>
    <col min="16" max="19" width="4.7109375" style="36" customWidth="1"/>
    <col min="20" max="20" width="4.7109375" style="36" hidden="1" customWidth="1"/>
    <col min="21" max="23" width="4.7109375" style="36" customWidth="1"/>
    <col min="24" max="24" width="5.42578125" style="36" bestFit="1" customWidth="1"/>
    <col min="25" max="25" width="4.7109375" style="36" hidden="1" customWidth="1"/>
    <col min="26" max="29" width="4.7109375" style="36" customWidth="1"/>
    <col min="30" max="30" width="4.7109375" style="36" hidden="1" customWidth="1"/>
    <col min="31" max="34" width="4.7109375" style="36" customWidth="1"/>
    <col min="35" max="35" width="4.7109375" style="36" hidden="1" customWidth="1"/>
    <col min="36" max="36" width="1.85546875" style="36" customWidth="1"/>
    <col min="37" max="38" width="9.140625" style="36"/>
    <col min="39" max="39" width="9.140625" style="36" hidden="1" customWidth="1"/>
    <col min="40" max="16384" width="9.140625" style="36"/>
  </cols>
  <sheetData>
    <row r="2" spans="1:40" ht="12.75" customHeight="1" x14ac:dyDescent="0.2">
      <c r="A2" s="30" t="s">
        <v>47</v>
      </c>
      <c r="B2" s="31" t="s">
        <v>48</v>
      </c>
      <c r="C2" s="32"/>
      <c r="D2" s="33" t="s">
        <v>14</v>
      </c>
      <c r="E2" s="6"/>
      <c r="F2" s="34"/>
      <c r="G2" s="2"/>
      <c r="H2" s="28" t="s">
        <v>3</v>
      </c>
      <c r="I2" s="28" t="s">
        <v>4</v>
      </c>
      <c r="J2" s="28"/>
      <c r="K2" s="28"/>
      <c r="L2" s="28"/>
      <c r="M2" s="28"/>
      <c r="N2" s="28"/>
      <c r="O2" s="28"/>
      <c r="P2" s="120" t="s">
        <v>5</v>
      </c>
      <c r="Q2" s="120"/>
      <c r="R2" s="120"/>
      <c r="S2" s="120"/>
      <c r="T2" s="35"/>
      <c r="U2" s="120" t="s">
        <v>6</v>
      </c>
      <c r="V2" s="120"/>
      <c r="W2" s="120"/>
      <c r="X2" s="120"/>
      <c r="Y2" s="35"/>
      <c r="Z2" s="120" t="s">
        <v>7</v>
      </c>
      <c r="AA2" s="120"/>
      <c r="AB2" s="120"/>
      <c r="AC2" s="120"/>
      <c r="AD2" s="35"/>
      <c r="AE2" s="120" t="s">
        <v>8</v>
      </c>
      <c r="AF2" s="120"/>
      <c r="AG2" s="120"/>
      <c r="AH2" s="120"/>
      <c r="AI2" s="9"/>
      <c r="AJ2" s="2"/>
      <c r="AK2" s="2"/>
      <c r="AM2" s="36">
        <v>27</v>
      </c>
    </row>
    <row r="3" spans="1:40" ht="12.75" customHeight="1" x14ac:dyDescent="0.2">
      <c r="A3" s="37"/>
      <c r="B3" s="14"/>
      <c r="C3" s="37"/>
      <c r="D3" s="37"/>
      <c r="E3" s="37"/>
      <c r="F3" s="37"/>
      <c r="G3" s="2"/>
      <c r="H3" s="38"/>
      <c r="I3" s="28"/>
      <c r="J3" s="28"/>
      <c r="K3" s="28"/>
      <c r="L3" s="28"/>
      <c r="M3" s="28"/>
      <c r="N3" s="28"/>
      <c r="O3" s="28"/>
      <c r="P3" s="39" t="s">
        <v>9</v>
      </c>
      <c r="Q3" s="39" t="s">
        <v>10</v>
      </c>
      <c r="R3" s="39" t="s">
        <v>11</v>
      </c>
      <c r="S3" s="39" t="s">
        <v>12</v>
      </c>
      <c r="T3" s="39" t="s">
        <v>13</v>
      </c>
      <c r="U3" s="39" t="s">
        <v>14</v>
      </c>
      <c r="V3" s="39" t="s">
        <v>10</v>
      </c>
      <c r="W3" s="39" t="s">
        <v>11</v>
      </c>
      <c r="X3" s="39" t="s">
        <v>12</v>
      </c>
      <c r="Y3" s="39" t="s">
        <v>13</v>
      </c>
      <c r="Z3" s="39" t="s">
        <v>14</v>
      </c>
      <c r="AA3" s="39" t="s">
        <v>10</v>
      </c>
      <c r="AB3" s="39" t="s">
        <v>11</v>
      </c>
      <c r="AC3" s="39" t="s">
        <v>12</v>
      </c>
      <c r="AD3" s="39" t="s">
        <v>13</v>
      </c>
      <c r="AE3" s="39" t="s">
        <v>14</v>
      </c>
      <c r="AF3" s="39" t="s">
        <v>10</v>
      </c>
      <c r="AG3" s="39" t="s">
        <v>11</v>
      </c>
      <c r="AH3" s="39" t="s">
        <v>12</v>
      </c>
      <c r="AI3" s="12" t="s">
        <v>13</v>
      </c>
      <c r="AJ3" s="2"/>
      <c r="AK3" s="2"/>
    </row>
    <row r="4" spans="1:40" ht="12.75" customHeight="1" x14ac:dyDescent="0.2">
      <c r="A4" s="40" t="s">
        <v>49</v>
      </c>
      <c r="B4" s="7" t="s">
        <v>50</v>
      </c>
      <c r="C4" s="7">
        <v>0</v>
      </c>
      <c r="D4" s="7" t="s">
        <v>290</v>
      </c>
      <c r="E4" s="7" t="s">
        <v>318</v>
      </c>
      <c r="F4" s="7" t="s">
        <v>14</v>
      </c>
      <c r="G4" s="29"/>
      <c r="H4" s="41">
        <v>3</v>
      </c>
      <c r="I4" s="42">
        <v>44.05</v>
      </c>
      <c r="J4" s="29"/>
      <c r="K4" s="29"/>
      <c r="L4" s="29"/>
      <c r="M4" s="29"/>
      <c r="N4" s="29"/>
      <c r="O4" s="29"/>
      <c r="P4" s="18">
        <v>2.8</v>
      </c>
      <c r="Q4" s="43">
        <v>8.35</v>
      </c>
      <c r="R4" s="43">
        <v>0</v>
      </c>
      <c r="S4" s="43">
        <v>11.149999999999999</v>
      </c>
      <c r="T4" s="44">
        <v>5</v>
      </c>
      <c r="U4" s="43">
        <v>2.6</v>
      </c>
      <c r="V4" s="43">
        <v>6.85</v>
      </c>
      <c r="W4" s="43">
        <v>0</v>
      </c>
      <c r="X4" s="43">
        <v>9.4499999999999993</v>
      </c>
      <c r="Y4" s="44">
        <v>8</v>
      </c>
      <c r="Z4" s="43">
        <v>2.9</v>
      </c>
      <c r="AA4" s="43">
        <v>8.4</v>
      </c>
      <c r="AB4" s="43">
        <v>0</v>
      </c>
      <c r="AC4" s="43">
        <v>11.3</v>
      </c>
      <c r="AD4" s="44">
        <v>4</v>
      </c>
      <c r="AE4" s="43">
        <v>3.6</v>
      </c>
      <c r="AF4" s="43">
        <v>8.5500000000000007</v>
      </c>
      <c r="AG4" s="43">
        <v>0</v>
      </c>
      <c r="AH4" s="43">
        <v>12.15</v>
      </c>
      <c r="AI4" s="20">
        <v>2</v>
      </c>
      <c r="AJ4" s="2"/>
      <c r="AK4" s="2"/>
    </row>
    <row r="5" spans="1:40" ht="12.75" customHeight="1" x14ac:dyDescent="0.2">
      <c r="A5" s="40" t="s">
        <v>51</v>
      </c>
      <c r="B5" s="7" t="s">
        <v>319</v>
      </c>
      <c r="C5" s="7">
        <v>0</v>
      </c>
      <c r="D5" s="7" t="s">
        <v>320</v>
      </c>
      <c r="E5" s="7" t="s">
        <v>318</v>
      </c>
      <c r="F5" s="7" t="s">
        <v>14</v>
      </c>
      <c r="G5" s="29"/>
      <c r="H5" s="41">
        <v>4</v>
      </c>
      <c r="I5" s="42">
        <v>43.4</v>
      </c>
      <c r="J5" s="29"/>
      <c r="K5" s="29"/>
      <c r="L5" s="29"/>
      <c r="M5" s="29"/>
      <c r="N5" s="29"/>
      <c r="O5" s="29"/>
      <c r="P5" s="18">
        <v>2.8</v>
      </c>
      <c r="Q5" s="43">
        <v>8.65</v>
      </c>
      <c r="R5" s="43">
        <v>0</v>
      </c>
      <c r="S5" s="43">
        <v>11.45</v>
      </c>
      <c r="T5" s="44">
        <v>3</v>
      </c>
      <c r="U5" s="43">
        <v>2.7</v>
      </c>
      <c r="V5" s="43">
        <v>6.2499999999999991</v>
      </c>
      <c r="W5" s="43">
        <v>0</v>
      </c>
      <c r="X5" s="43">
        <v>8.9499999999999993</v>
      </c>
      <c r="Y5" s="44">
        <v>11</v>
      </c>
      <c r="Z5" s="43">
        <v>3.1</v>
      </c>
      <c r="AA5" s="43">
        <v>8.4</v>
      </c>
      <c r="AB5" s="43">
        <v>0</v>
      </c>
      <c r="AC5" s="43">
        <v>11.5</v>
      </c>
      <c r="AD5" s="44">
        <v>3</v>
      </c>
      <c r="AE5" s="43">
        <v>3.7</v>
      </c>
      <c r="AF5" s="43">
        <v>7.8</v>
      </c>
      <c r="AG5" s="43">
        <v>0</v>
      </c>
      <c r="AH5" s="43">
        <v>11.5</v>
      </c>
      <c r="AI5" s="20">
        <v>4</v>
      </c>
      <c r="AJ5" s="2"/>
      <c r="AK5" s="2"/>
    </row>
    <row r="6" spans="1:40" ht="12.75" customHeight="1" x14ac:dyDescent="0.2">
      <c r="A6" s="40" t="s">
        <v>52</v>
      </c>
      <c r="B6" s="7" t="s">
        <v>321</v>
      </c>
      <c r="C6" s="7">
        <v>0</v>
      </c>
      <c r="D6" s="7" t="s">
        <v>293</v>
      </c>
      <c r="E6" s="7" t="s">
        <v>318</v>
      </c>
      <c r="F6" s="7" t="s">
        <v>14</v>
      </c>
      <c r="G6" s="29"/>
      <c r="H6" s="41">
        <v>7</v>
      </c>
      <c r="I6" s="42">
        <v>42.15</v>
      </c>
      <c r="J6" s="29"/>
      <c r="K6" s="29"/>
      <c r="L6" s="29"/>
      <c r="M6" s="29"/>
      <c r="N6" s="29"/>
      <c r="O6" s="29"/>
      <c r="P6" s="18">
        <v>3</v>
      </c>
      <c r="Q6" s="43">
        <v>7.85</v>
      </c>
      <c r="R6" s="43">
        <v>0</v>
      </c>
      <c r="S6" s="43">
        <v>10.85</v>
      </c>
      <c r="T6" s="44">
        <v>8</v>
      </c>
      <c r="U6" s="45">
        <v>2.1</v>
      </c>
      <c r="V6" s="45">
        <v>8.5</v>
      </c>
      <c r="W6" s="45">
        <v>0</v>
      </c>
      <c r="X6" s="45">
        <v>10.6</v>
      </c>
      <c r="Y6" s="44">
        <v>3</v>
      </c>
      <c r="Z6" s="43">
        <v>2.2999999999999998</v>
      </c>
      <c r="AA6" s="43">
        <v>7.9000000000000012</v>
      </c>
      <c r="AB6" s="43">
        <v>0</v>
      </c>
      <c r="AC6" s="43">
        <v>10.200000000000001</v>
      </c>
      <c r="AD6" s="44">
        <v>6</v>
      </c>
      <c r="AE6" s="43">
        <v>3.4</v>
      </c>
      <c r="AF6" s="43">
        <v>7.1</v>
      </c>
      <c r="AG6" s="43">
        <v>0</v>
      </c>
      <c r="AH6" s="43">
        <v>10.5</v>
      </c>
      <c r="AI6" s="20">
        <v>9</v>
      </c>
      <c r="AJ6" s="2"/>
      <c r="AK6" s="2"/>
    </row>
    <row r="7" spans="1:40" ht="12.75" customHeight="1" x14ac:dyDescent="0.2">
      <c r="A7" s="29" t="s">
        <v>53</v>
      </c>
      <c r="B7" s="7" t="s">
        <v>322</v>
      </c>
      <c r="C7" s="7">
        <v>0</v>
      </c>
      <c r="D7" s="7" t="s">
        <v>293</v>
      </c>
      <c r="E7" s="7" t="s">
        <v>318</v>
      </c>
      <c r="F7" s="7" t="s">
        <v>14</v>
      </c>
      <c r="G7" s="29"/>
      <c r="H7" s="41">
        <v>9</v>
      </c>
      <c r="I7" s="42">
        <v>39.15</v>
      </c>
      <c r="J7" s="29"/>
      <c r="K7" s="29"/>
      <c r="L7" s="29"/>
      <c r="M7" s="29"/>
      <c r="N7" s="29"/>
      <c r="O7" s="29"/>
      <c r="P7" s="18">
        <v>2.8</v>
      </c>
      <c r="Q7" s="43">
        <v>7.85</v>
      </c>
      <c r="R7" s="43">
        <v>0</v>
      </c>
      <c r="S7" s="43">
        <v>10.649999999999999</v>
      </c>
      <c r="T7" s="44">
        <v>10</v>
      </c>
      <c r="U7" s="43">
        <v>2.1</v>
      </c>
      <c r="V7" s="43">
        <v>7.4</v>
      </c>
      <c r="W7" s="43">
        <v>0</v>
      </c>
      <c r="X7" s="43">
        <v>9.5</v>
      </c>
      <c r="Y7" s="44">
        <v>7</v>
      </c>
      <c r="Z7" s="43">
        <v>2.8</v>
      </c>
      <c r="AA7" s="43">
        <v>6.1000000000000005</v>
      </c>
      <c r="AB7" s="43">
        <v>0</v>
      </c>
      <c r="AC7" s="43">
        <v>8.9</v>
      </c>
      <c r="AD7" s="44">
        <v>10</v>
      </c>
      <c r="AE7" s="43">
        <v>2.7</v>
      </c>
      <c r="AF7" s="43">
        <v>7.3999999999999995</v>
      </c>
      <c r="AG7" s="43">
        <v>0</v>
      </c>
      <c r="AH7" s="43">
        <v>10.1</v>
      </c>
      <c r="AI7" s="20">
        <v>12</v>
      </c>
      <c r="AJ7" s="2"/>
      <c r="AK7" s="2"/>
      <c r="AN7" s="46"/>
    </row>
    <row r="8" spans="1:40" ht="12.75" customHeight="1" x14ac:dyDescent="0.2">
      <c r="A8" s="40" t="s">
        <v>54</v>
      </c>
      <c r="B8" s="7" t="s">
        <v>323</v>
      </c>
      <c r="C8" s="7">
        <v>0</v>
      </c>
      <c r="D8" s="7" t="s">
        <v>296</v>
      </c>
      <c r="E8" s="7" t="s">
        <v>318</v>
      </c>
      <c r="F8" s="7" t="s">
        <v>14</v>
      </c>
      <c r="G8" s="29"/>
      <c r="H8" s="41">
        <v>13</v>
      </c>
      <c r="I8" s="42">
        <v>8.4499999999999993</v>
      </c>
      <c r="J8" s="29"/>
      <c r="K8" s="29"/>
      <c r="L8" s="29"/>
      <c r="M8" s="29"/>
      <c r="N8" s="29"/>
      <c r="O8" s="29"/>
      <c r="P8" s="18">
        <v>0</v>
      </c>
      <c r="Q8" s="43">
        <v>0</v>
      </c>
      <c r="R8" s="43">
        <v>0</v>
      </c>
      <c r="S8" s="43">
        <v>0</v>
      </c>
      <c r="T8" s="44">
        <v>16</v>
      </c>
      <c r="U8" s="43">
        <v>2.5</v>
      </c>
      <c r="V8" s="43">
        <v>5.9499999999999993</v>
      </c>
      <c r="W8" s="43">
        <v>0</v>
      </c>
      <c r="X8" s="43">
        <v>8.4499999999999993</v>
      </c>
      <c r="Y8" s="44">
        <v>13</v>
      </c>
      <c r="Z8" s="43">
        <v>0</v>
      </c>
      <c r="AA8" s="43">
        <v>0</v>
      </c>
      <c r="AB8" s="43">
        <v>0</v>
      </c>
      <c r="AC8" s="43">
        <v>0</v>
      </c>
      <c r="AD8" s="44">
        <v>16</v>
      </c>
      <c r="AE8" s="43">
        <v>0</v>
      </c>
      <c r="AF8" s="43">
        <v>0</v>
      </c>
      <c r="AG8" s="43">
        <v>0</v>
      </c>
      <c r="AH8" s="43">
        <v>0</v>
      </c>
      <c r="AI8" s="20">
        <v>16</v>
      </c>
      <c r="AJ8" s="2"/>
      <c r="AK8" s="2"/>
      <c r="AN8" s="46"/>
    </row>
    <row r="9" spans="1:40" ht="12.75" customHeight="1" x14ac:dyDescent="0.2">
      <c r="A9" s="40" t="s">
        <v>55</v>
      </c>
      <c r="B9" s="7" t="s">
        <v>324</v>
      </c>
      <c r="C9" s="7">
        <v>0</v>
      </c>
      <c r="D9" s="7" t="s">
        <v>300</v>
      </c>
      <c r="E9" s="7" t="s">
        <v>318</v>
      </c>
      <c r="F9" s="7" t="s">
        <v>14</v>
      </c>
      <c r="G9" s="29"/>
      <c r="H9" s="41">
        <v>1</v>
      </c>
      <c r="I9" s="42">
        <v>46.25</v>
      </c>
      <c r="J9" s="29"/>
      <c r="K9" s="29"/>
      <c r="L9" s="29"/>
      <c r="M9" s="29"/>
      <c r="N9" s="29"/>
      <c r="O9" s="29"/>
      <c r="P9" s="18">
        <v>2.8</v>
      </c>
      <c r="Q9" s="43">
        <v>9.0500000000000007</v>
      </c>
      <c r="R9" s="43">
        <v>0</v>
      </c>
      <c r="S9" s="43">
        <v>11.850000000000001</v>
      </c>
      <c r="T9" s="44">
        <v>1</v>
      </c>
      <c r="U9" s="43">
        <v>2</v>
      </c>
      <c r="V9" s="43">
        <v>8.25</v>
      </c>
      <c r="W9" s="43">
        <v>0</v>
      </c>
      <c r="X9" s="43">
        <v>10.25</v>
      </c>
      <c r="Y9" s="44">
        <v>4</v>
      </c>
      <c r="Z9" s="43">
        <v>2.8</v>
      </c>
      <c r="AA9" s="43">
        <v>9.0500000000000007</v>
      </c>
      <c r="AB9" s="43">
        <v>0</v>
      </c>
      <c r="AC9" s="43">
        <v>11.850000000000001</v>
      </c>
      <c r="AD9" s="44">
        <v>2</v>
      </c>
      <c r="AE9" s="43">
        <v>3.5</v>
      </c>
      <c r="AF9" s="43">
        <v>8.8000000000000007</v>
      </c>
      <c r="AG9" s="43">
        <v>0</v>
      </c>
      <c r="AH9" s="43">
        <v>12.3</v>
      </c>
      <c r="AI9" s="20">
        <v>1</v>
      </c>
      <c r="AJ9" s="2"/>
      <c r="AK9" s="2"/>
      <c r="AN9" s="46"/>
    </row>
    <row r="10" spans="1:40" ht="12.75" customHeight="1" x14ac:dyDescent="0.2">
      <c r="A10" s="40" t="s">
        <v>56</v>
      </c>
      <c r="B10" s="7" t="s">
        <v>325</v>
      </c>
      <c r="C10" s="7">
        <v>0</v>
      </c>
      <c r="D10" s="7" t="s">
        <v>304</v>
      </c>
      <c r="E10" s="7" t="s">
        <v>318</v>
      </c>
      <c r="F10" s="7" t="s">
        <v>14</v>
      </c>
      <c r="G10" s="29"/>
      <c r="H10" s="41">
        <v>6</v>
      </c>
      <c r="I10" s="42">
        <v>42.5</v>
      </c>
      <c r="J10" s="29"/>
      <c r="K10" s="29"/>
      <c r="L10" s="29"/>
      <c r="M10" s="29"/>
      <c r="N10" s="29"/>
      <c r="O10" s="29"/>
      <c r="P10" s="18">
        <v>2.8</v>
      </c>
      <c r="Q10" s="43">
        <v>9.0500000000000007</v>
      </c>
      <c r="R10" s="43">
        <v>0</v>
      </c>
      <c r="S10" s="43">
        <v>11.850000000000001</v>
      </c>
      <c r="T10" s="44">
        <v>1</v>
      </c>
      <c r="U10" s="43">
        <v>2.1</v>
      </c>
      <c r="V10" s="43">
        <v>7</v>
      </c>
      <c r="W10" s="43">
        <v>0</v>
      </c>
      <c r="X10" s="43">
        <v>9.1</v>
      </c>
      <c r="Y10" s="44">
        <v>10</v>
      </c>
      <c r="Z10" s="43">
        <v>2.5</v>
      </c>
      <c r="AA10" s="43">
        <v>8.35</v>
      </c>
      <c r="AB10" s="43">
        <v>0</v>
      </c>
      <c r="AC10" s="43">
        <v>10.85</v>
      </c>
      <c r="AD10" s="44">
        <v>5</v>
      </c>
      <c r="AE10" s="43">
        <v>3.2</v>
      </c>
      <c r="AF10" s="43">
        <v>7.4999999999999991</v>
      </c>
      <c r="AG10" s="43">
        <v>0</v>
      </c>
      <c r="AH10" s="43">
        <v>10.7</v>
      </c>
      <c r="AI10" s="20">
        <v>7</v>
      </c>
      <c r="AJ10" s="2"/>
      <c r="AK10" s="2"/>
      <c r="AN10" s="46"/>
    </row>
    <row r="11" spans="1:40" ht="12.75" customHeight="1" x14ac:dyDescent="0.2">
      <c r="A11" s="40" t="s">
        <v>57</v>
      </c>
      <c r="B11" s="7" t="s">
        <v>326</v>
      </c>
      <c r="C11" s="7">
        <v>0</v>
      </c>
      <c r="D11" s="7" t="s">
        <v>304</v>
      </c>
      <c r="E11" s="7" t="s">
        <v>318</v>
      </c>
      <c r="F11" s="7" t="s">
        <v>14</v>
      </c>
      <c r="G11" s="29"/>
      <c r="H11" s="41">
        <v>12</v>
      </c>
      <c r="I11" s="42">
        <v>26.95</v>
      </c>
      <c r="J11" s="29"/>
      <c r="K11" s="29"/>
      <c r="L11" s="29"/>
      <c r="M11" s="29"/>
      <c r="N11" s="29"/>
      <c r="O11" s="29"/>
      <c r="P11" s="18">
        <v>2.8</v>
      </c>
      <c r="Q11" s="43">
        <v>8</v>
      </c>
      <c r="R11" s="43">
        <v>0</v>
      </c>
      <c r="S11" s="43">
        <v>10.8</v>
      </c>
      <c r="T11" s="44">
        <v>9</v>
      </c>
      <c r="U11" s="43">
        <v>0.8</v>
      </c>
      <c r="V11" s="43">
        <v>6.6000000000000005</v>
      </c>
      <c r="W11" s="43">
        <v>4</v>
      </c>
      <c r="X11" s="43">
        <v>3.4000000000000004</v>
      </c>
      <c r="Y11" s="44">
        <v>16</v>
      </c>
      <c r="Z11" s="43">
        <v>1.1000000000000001</v>
      </c>
      <c r="AA11" s="43">
        <v>6.25</v>
      </c>
      <c r="AB11" s="43">
        <v>4</v>
      </c>
      <c r="AC11" s="43">
        <v>3.3499999999999996</v>
      </c>
      <c r="AD11" s="44">
        <v>15</v>
      </c>
      <c r="AE11" s="43">
        <v>2.1</v>
      </c>
      <c r="AF11" s="43">
        <v>7.2999999999999989</v>
      </c>
      <c r="AG11" s="43">
        <v>0</v>
      </c>
      <c r="AH11" s="43">
        <v>9.3999999999999986</v>
      </c>
      <c r="AI11" s="20">
        <v>13</v>
      </c>
      <c r="AJ11" s="2"/>
      <c r="AK11" s="2"/>
      <c r="AN11" s="46"/>
    </row>
    <row r="12" spans="1:40" ht="12.75" customHeight="1" x14ac:dyDescent="0.2">
      <c r="A12" s="40" t="s">
        <v>58</v>
      </c>
      <c r="B12" s="7" t="s">
        <v>327</v>
      </c>
      <c r="C12" s="7">
        <v>0</v>
      </c>
      <c r="D12" s="7" t="s">
        <v>308</v>
      </c>
      <c r="E12" s="7" t="s">
        <v>318</v>
      </c>
      <c r="F12" s="7" t="s">
        <v>14</v>
      </c>
      <c r="G12" s="29"/>
      <c r="H12" s="41">
        <v>11</v>
      </c>
      <c r="I12" s="42">
        <v>28.85</v>
      </c>
      <c r="J12" s="29"/>
      <c r="K12" s="29"/>
      <c r="L12" s="29"/>
      <c r="M12" s="29"/>
      <c r="N12" s="29"/>
      <c r="O12" s="29"/>
      <c r="P12" s="18">
        <v>2</v>
      </c>
      <c r="Q12" s="43">
        <v>8.85</v>
      </c>
      <c r="R12" s="43">
        <v>1</v>
      </c>
      <c r="S12" s="43">
        <v>9.85</v>
      </c>
      <c r="T12" s="44">
        <v>13</v>
      </c>
      <c r="U12" s="43">
        <v>0.8</v>
      </c>
      <c r="V12" s="43">
        <v>6.8500000000000005</v>
      </c>
      <c r="W12" s="43">
        <v>4</v>
      </c>
      <c r="X12" s="43">
        <v>3.6500000000000004</v>
      </c>
      <c r="Y12" s="44">
        <v>15</v>
      </c>
      <c r="Z12" s="43">
        <v>2.1</v>
      </c>
      <c r="AA12" s="43">
        <v>6.7999999999999989</v>
      </c>
      <c r="AB12" s="43">
        <v>4</v>
      </c>
      <c r="AC12" s="43">
        <v>4.8999999999999986</v>
      </c>
      <c r="AD12" s="44">
        <v>14</v>
      </c>
      <c r="AE12" s="43">
        <v>3.3</v>
      </c>
      <c r="AF12" s="43">
        <v>7.1500000000000012</v>
      </c>
      <c r="AG12" s="43">
        <v>0</v>
      </c>
      <c r="AH12" s="43">
        <v>10.450000000000001</v>
      </c>
      <c r="AI12" s="20">
        <v>11</v>
      </c>
      <c r="AJ12" s="2"/>
      <c r="AK12" s="2"/>
      <c r="AN12" s="46"/>
    </row>
    <row r="13" spans="1:40" ht="12.75" customHeight="1" x14ac:dyDescent="0.2">
      <c r="A13" s="40" t="s">
        <v>59</v>
      </c>
      <c r="B13" s="7" t="s">
        <v>328</v>
      </c>
      <c r="C13" s="7">
        <v>0</v>
      </c>
      <c r="D13" s="7" t="s">
        <v>308</v>
      </c>
      <c r="E13" s="7" t="s">
        <v>318</v>
      </c>
      <c r="F13" s="7" t="s">
        <v>14</v>
      </c>
      <c r="G13" s="29"/>
      <c r="H13" s="41">
        <v>10</v>
      </c>
      <c r="I13" s="42">
        <v>38.75</v>
      </c>
      <c r="J13" s="29"/>
      <c r="K13" s="29"/>
      <c r="L13" s="29"/>
      <c r="M13" s="29"/>
      <c r="N13" s="29"/>
      <c r="O13" s="29"/>
      <c r="P13" s="18">
        <v>2</v>
      </c>
      <c r="Q13" s="43">
        <v>8.4</v>
      </c>
      <c r="R13" s="43">
        <v>0</v>
      </c>
      <c r="S13" s="43">
        <v>10.4</v>
      </c>
      <c r="T13" s="44">
        <v>11</v>
      </c>
      <c r="U13" s="43">
        <v>2.1</v>
      </c>
      <c r="V13" s="43">
        <v>8.75</v>
      </c>
      <c r="W13" s="43">
        <v>0</v>
      </c>
      <c r="X13" s="43">
        <v>10.85</v>
      </c>
      <c r="Y13" s="44">
        <v>1</v>
      </c>
      <c r="Z13" s="43">
        <v>2.2999999999999998</v>
      </c>
      <c r="AA13" s="43">
        <v>4.7000000000000011</v>
      </c>
      <c r="AB13" s="43">
        <v>0</v>
      </c>
      <c r="AC13" s="43">
        <v>7.0000000000000009</v>
      </c>
      <c r="AD13" s="44">
        <v>12</v>
      </c>
      <c r="AE13" s="43">
        <v>3.5</v>
      </c>
      <c r="AF13" s="43">
        <v>7</v>
      </c>
      <c r="AG13" s="43">
        <v>0</v>
      </c>
      <c r="AH13" s="43">
        <v>10.5</v>
      </c>
      <c r="AI13" s="20">
        <v>9</v>
      </c>
      <c r="AJ13" s="2"/>
      <c r="AK13" s="2"/>
      <c r="AN13" s="46"/>
    </row>
    <row r="14" spans="1:40" ht="12.75" customHeight="1" x14ac:dyDescent="0.2">
      <c r="A14" s="40" t="s">
        <v>60</v>
      </c>
      <c r="B14" s="7" t="s">
        <v>329</v>
      </c>
      <c r="C14" s="7">
        <v>0</v>
      </c>
      <c r="D14" s="7" t="s">
        <v>271</v>
      </c>
      <c r="E14" s="7" t="s">
        <v>318</v>
      </c>
      <c r="F14" s="7" t="s">
        <v>14</v>
      </c>
      <c r="G14" s="29"/>
      <c r="H14" s="41">
        <v>14</v>
      </c>
      <c r="I14" s="42">
        <v>0</v>
      </c>
      <c r="J14" s="29"/>
      <c r="K14" s="29"/>
      <c r="L14" s="29"/>
      <c r="M14" s="29"/>
      <c r="N14" s="29"/>
      <c r="O14" s="29"/>
      <c r="P14" s="18">
        <v>0</v>
      </c>
      <c r="Q14" s="43">
        <v>0</v>
      </c>
      <c r="R14" s="43">
        <v>0</v>
      </c>
      <c r="S14" s="43">
        <v>0</v>
      </c>
      <c r="T14" s="44">
        <v>16</v>
      </c>
      <c r="U14" s="43">
        <v>0</v>
      </c>
      <c r="V14" s="43">
        <v>0</v>
      </c>
      <c r="W14" s="43">
        <v>0</v>
      </c>
      <c r="X14" s="43">
        <v>0</v>
      </c>
      <c r="Y14" s="44">
        <v>17</v>
      </c>
      <c r="Z14" s="43">
        <v>0</v>
      </c>
      <c r="AA14" s="43">
        <v>0</v>
      </c>
      <c r="AB14" s="43">
        <v>0</v>
      </c>
      <c r="AC14" s="43">
        <v>0</v>
      </c>
      <c r="AD14" s="44">
        <v>16</v>
      </c>
      <c r="AE14" s="43">
        <v>0</v>
      </c>
      <c r="AF14" s="43">
        <v>0</v>
      </c>
      <c r="AG14" s="43">
        <v>0</v>
      </c>
      <c r="AH14" s="43">
        <v>0</v>
      </c>
      <c r="AI14" s="20">
        <v>16</v>
      </c>
      <c r="AJ14" s="2"/>
      <c r="AK14" s="2"/>
      <c r="AN14" s="46"/>
    </row>
    <row r="15" spans="1:40" ht="12.75" customHeight="1" x14ac:dyDescent="0.2">
      <c r="A15" s="40" t="s">
        <v>61</v>
      </c>
      <c r="B15" s="7" t="s">
        <v>330</v>
      </c>
      <c r="C15" s="7">
        <v>0</v>
      </c>
      <c r="D15" s="7" t="s">
        <v>271</v>
      </c>
      <c r="E15" s="7" t="s">
        <v>318</v>
      </c>
      <c r="F15" s="7" t="s">
        <v>14</v>
      </c>
      <c r="G15" s="29"/>
      <c r="H15" s="41">
        <v>8</v>
      </c>
      <c r="I15" s="42">
        <v>41.05</v>
      </c>
      <c r="J15" s="29"/>
      <c r="K15" s="29"/>
      <c r="L15" s="29"/>
      <c r="M15" s="29"/>
      <c r="N15" s="29"/>
      <c r="O15" s="29"/>
      <c r="P15" s="18">
        <v>2.8</v>
      </c>
      <c r="Q15" s="43">
        <v>8.0500000000000007</v>
      </c>
      <c r="R15" s="43">
        <v>0</v>
      </c>
      <c r="S15" s="43">
        <v>10.850000000000001</v>
      </c>
      <c r="T15" s="44">
        <v>7</v>
      </c>
      <c r="U15" s="43">
        <v>1.5</v>
      </c>
      <c r="V15" s="43">
        <v>7.75</v>
      </c>
      <c r="W15" s="43">
        <v>0</v>
      </c>
      <c r="X15" s="43">
        <v>9.25</v>
      </c>
      <c r="Y15" s="44">
        <v>9</v>
      </c>
      <c r="Z15" s="43">
        <v>3</v>
      </c>
      <c r="AA15" s="43">
        <v>7.15</v>
      </c>
      <c r="AB15" s="43">
        <v>0</v>
      </c>
      <c r="AC15" s="43">
        <v>10.15</v>
      </c>
      <c r="AD15" s="44">
        <v>7</v>
      </c>
      <c r="AE15" s="43">
        <v>3.4</v>
      </c>
      <c r="AF15" s="43">
        <v>7.4</v>
      </c>
      <c r="AG15" s="43">
        <v>0</v>
      </c>
      <c r="AH15" s="43">
        <v>10.8</v>
      </c>
      <c r="AI15" s="20">
        <v>6</v>
      </c>
      <c r="AJ15" s="2"/>
      <c r="AK15" s="2"/>
      <c r="AN15" s="46"/>
    </row>
    <row r="16" spans="1:40" ht="12.75" customHeight="1" x14ac:dyDescent="0.2">
      <c r="A16" s="40" t="s">
        <v>62</v>
      </c>
      <c r="B16" s="7" t="s">
        <v>331</v>
      </c>
      <c r="C16" s="7">
        <v>0</v>
      </c>
      <c r="D16" s="7" t="s">
        <v>271</v>
      </c>
      <c r="E16" s="7" t="s">
        <v>318</v>
      </c>
      <c r="F16" s="7" t="s">
        <v>14</v>
      </c>
      <c r="G16" s="29"/>
      <c r="H16" s="41">
        <v>5</v>
      </c>
      <c r="I16" s="42">
        <v>43</v>
      </c>
      <c r="J16" s="29"/>
      <c r="K16" s="29"/>
      <c r="L16" s="29"/>
      <c r="M16" s="29"/>
      <c r="N16" s="29"/>
      <c r="O16" s="29"/>
      <c r="P16" s="18">
        <v>2.8</v>
      </c>
      <c r="Q16" s="43">
        <v>8.35</v>
      </c>
      <c r="R16" s="43">
        <v>0</v>
      </c>
      <c r="S16" s="43">
        <v>11.149999999999999</v>
      </c>
      <c r="T16" s="44">
        <v>5</v>
      </c>
      <c r="U16" s="43">
        <v>2</v>
      </c>
      <c r="V16" s="43">
        <v>8.15</v>
      </c>
      <c r="W16" s="43">
        <v>0</v>
      </c>
      <c r="X16" s="43">
        <v>10.15</v>
      </c>
      <c r="Y16" s="44">
        <v>5</v>
      </c>
      <c r="Z16" s="43">
        <v>2.2000000000000002</v>
      </c>
      <c r="AA16" s="43">
        <v>7.8999999999999995</v>
      </c>
      <c r="AB16" s="43">
        <v>0</v>
      </c>
      <c r="AC16" s="43">
        <v>10.1</v>
      </c>
      <c r="AD16" s="44">
        <v>8</v>
      </c>
      <c r="AE16" s="43">
        <v>3.8</v>
      </c>
      <c r="AF16" s="43">
        <v>7.8000000000000016</v>
      </c>
      <c r="AG16" s="43">
        <v>0</v>
      </c>
      <c r="AH16" s="43">
        <v>11.600000000000001</v>
      </c>
      <c r="AI16" s="20">
        <v>3</v>
      </c>
      <c r="AJ16" s="2"/>
      <c r="AK16" s="2"/>
      <c r="AN16" s="46"/>
    </row>
    <row r="17" spans="1:40" ht="12.75" customHeight="1" x14ac:dyDescent="0.2">
      <c r="A17" s="40" t="s">
        <v>63</v>
      </c>
      <c r="B17" s="7" t="s">
        <v>332</v>
      </c>
      <c r="C17" s="7">
        <v>0</v>
      </c>
      <c r="D17" s="7" t="s">
        <v>271</v>
      </c>
      <c r="E17" s="7" t="s">
        <v>318</v>
      </c>
      <c r="F17" s="7" t="s">
        <v>14</v>
      </c>
      <c r="G17" s="29"/>
      <c r="H17" s="41">
        <v>2</v>
      </c>
      <c r="I17" s="42">
        <v>44.95</v>
      </c>
      <c r="J17" s="29"/>
      <c r="K17" s="29"/>
      <c r="L17" s="29"/>
      <c r="M17" s="29"/>
      <c r="N17" s="29"/>
      <c r="O17" s="29"/>
      <c r="P17" s="18">
        <v>2.8</v>
      </c>
      <c r="Q17" s="43">
        <v>8.5500000000000007</v>
      </c>
      <c r="R17" s="43">
        <v>0</v>
      </c>
      <c r="S17" s="43">
        <v>11.350000000000001</v>
      </c>
      <c r="T17" s="44">
        <v>4</v>
      </c>
      <c r="U17" s="43">
        <v>2.7</v>
      </c>
      <c r="V17" s="43">
        <v>8.0500000000000007</v>
      </c>
      <c r="W17" s="43">
        <v>0</v>
      </c>
      <c r="X17" s="43">
        <v>10.75</v>
      </c>
      <c r="Y17" s="44">
        <v>2</v>
      </c>
      <c r="Z17" s="43">
        <v>3.1</v>
      </c>
      <c r="AA17" s="43">
        <v>8.8000000000000007</v>
      </c>
      <c r="AB17" s="43">
        <v>0</v>
      </c>
      <c r="AC17" s="43">
        <v>11.9</v>
      </c>
      <c r="AD17" s="44">
        <v>1</v>
      </c>
      <c r="AE17" s="43">
        <v>3.2</v>
      </c>
      <c r="AF17" s="43">
        <v>7.7499999999999991</v>
      </c>
      <c r="AG17" s="43">
        <v>0</v>
      </c>
      <c r="AH17" s="43">
        <v>10.95</v>
      </c>
      <c r="AI17" s="20">
        <v>5</v>
      </c>
      <c r="AJ17" s="2"/>
      <c r="AK17" s="2"/>
      <c r="AN17" s="46"/>
    </row>
    <row r="18" spans="1:40" s="2" customFormat="1" ht="12.75" customHeight="1" x14ac:dyDescent="0.2">
      <c r="A18" s="47"/>
      <c r="B18" s="14"/>
      <c r="C18" s="14"/>
      <c r="D18" s="14"/>
      <c r="E18" s="14"/>
      <c r="F18" s="14"/>
      <c r="H18" s="48"/>
      <c r="I18" s="49"/>
      <c r="P18" s="24"/>
      <c r="Q18" s="50"/>
      <c r="R18" s="50"/>
      <c r="S18" s="50"/>
      <c r="T18" s="20"/>
      <c r="U18" s="50"/>
      <c r="V18" s="50"/>
      <c r="W18" s="50"/>
      <c r="X18" s="50"/>
      <c r="Y18" s="20"/>
      <c r="Z18" s="50"/>
      <c r="AA18" s="50"/>
      <c r="AB18" s="50"/>
      <c r="AC18" s="50"/>
      <c r="AD18" s="20"/>
      <c r="AE18" s="50"/>
      <c r="AF18" s="50"/>
      <c r="AG18" s="50"/>
      <c r="AH18" s="50"/>
      <c r="AI18" s="20"/>
      <c r="AN18" s="27"/>
    </row>
    <row r="19" spans="1:40" s="2" customFormat="1" ht="12.75" customHeight="1" x14ac:dyDescent="0.2">
      <c r="A19" s="51" t="s">
        <v>64</v>
      </c>
      <c r="B19" s="51" t="s">
        <v>65</v>
      </c>
      <c r="C19" s="14"/>
      <c r="D19" s="14"/>
      <c r="E19" s="14"/>
      <c r="F19" s="14"/>
      <c r="H19" s="28" t="s">
        <v>3</v>
      </c>
      <c r="I19" s="28" t="s">
        <v>4</v>
      </c>
      <c r="J19" s="28"/>
      <c r="K19" s="28"/>
      <c r="L19" s="28"/>
      <c r="M19" s="28"/>
      <c r="N19" s="28"/>
      <c r="O19" s="28"/>
      <c r="P19" s="120" t="s">
        <v>5</v>
      </c>
      <c r="Q19" s="120"/>
      <c r="R19" s="120"/>
      <c r="S19" s="120"/>
      <c r="T19" s="35"/>
      <c r="U19" s="120" t="s">
        <v>6</v>
      </c>
      <c r="V19" s="120"/>
      <c r="W19" s="120"/>
      <c r="X19" s="120"/>
      <c r="Y19" s="35"/>
      <c r="Z19" s="120" t="s">
        <v>7</v>
      </c>
      <c r="AA19" s="120"/>
      <c r="AB19" s="120"/>
      <c r="AC19" s="120"/>
      <c r="AD19" s="35"/>
      <c r="AE19" s="120" t="s">
        <v>8</v>
      </c>
      <c r="AF19" s="120"/>
      <c r="AG19" s="120"/>
      <c r="AH19" s="120"/>
      <c r="AI19" s="20"/>
      <c r="AN19" s="27"/>
    </row>
    <row r="20" spans="1:40" s="2" customFormat="1" ht="12.75" customHeight="1" x14ac:dyDescent="0.2">
      <c r="A20" s="47"/>
      <c r="B20" s="14"/>
      <c r="C20" s="14"/>
      <c r="D20" s="14"/>
      <c r="E20" s="14"/>
      <c r="F20" s="14"/>
      <c r="H20" s="28"/>
      <c r="I20" s="28"/>
      <c r="J20" s="28"/>
      <c r="K20" s="28"/>
      <c r="L20" s="28"/>
      <c r="M20" s="28"/>
      <c r="N20" s="28"/>
      <c r="O20" s="28"/>
      <c r="P20" s="39" t="s">
        <v>9</v>
      </c>
      <c r="Q20" s="39" t="s">
        <v>10</v>
      </c>
      <c r="R20" s="39" t="s">
        <v>11</v>
      </c>
      <c r="S20" s="39" t="s">
        <v>12</v>
      </c>
      <c r="T20" s="39" t="s">
        <v>13</v>
      </c>
      <c r="U20" s="39" t="s">
        <v>14</v>
      </c>
      <c r="V20" s="39" t="s">
        <v>10</v>
      </c>
      <c r="W20" s="39" t="s">
        <v>11</v>
      </c>
      <c r="X20" s="39" t="s">
        <v>12</v>
      </c>
      <c r="Y20" s="39" t="s">
        <v>13</v>
      </c>
      <c r="Z20" s="39" t="s">
        <v>14</v>
      </c>
      <c r="AA20" s="39" t="s">
        <v>10</v>
      </c>
      <c r="AB20" s="39" t="s">
        <v>11</v>
      </c>
      <c r="AC20" s="39" t="s">
        <v>12</v>
      </c>
      <c r="AD20" s="39" t="s">
        <v>13</v>
      </c>
      <c r="AE20" s="39" t="s">
        <v>14</v>
      </c>
      <c r="AF20" s="39" t="s">
        <v>10</v>
      </c>
      <c r="AG20" s="39" t="s">
        <v>11</v>
      </c>
      <c r="AH20" s="39" t="s">
        <v>12</v>
      </c>
      <c r="AI20" s="20"/>
      <c r="AN20" s="27"/>
    </row>
    <row r="21" spans="1:40" ht="12.75" customHeight="1" x14ac:dyDescent="0.2">
      <c r="A21" s="40" t="s">
        <v>66</v>
      </c>
      <c r="B21" s="7" t="s">
        <v>333</v>
      </c>
      <c r="C21" s="7">
        <v>0</v>
      </c>
      <c r="D21" s="7" t="s">
        <v>277</v>
      </c>
      <c r="E21" s="14" t="s">
        <v>278</v>
      </c>
      <c r="F21" s="14" t="s">
        <v>334</v>
      </c>
      <c r="G21" s="2"/>
      <c r="H21" s="41">
        <v>10</v>
      </c>
      <c r="I21" s="42">
        <v>32.549999999999997</v>
      </c>
      <c r="J21" s="29"/>
      <c r="K21" s="29"/>
      <c r="L21" s="29"/>
      <c r="M21" s="29"/>
      <c r="N21" s="29"/>
      <c r="O21" s="29"/>
      <c r="P21" s="18">
        <v>1</v>
      </c>
      <c r="Q21" s="43">
        <v>8.35</v>
      </c>
      <c r="R21" s="43">
        <v>0</v>
      </c>
      <c r="S21" s="43">
        <v>9.35</v>
      </c>
      <c r="T21" s="44">
        <v>15</v>
      </c>
      <c r="U21" s="43">
        <v>1.4</v>
      </c>
      <c r="V21" s="43">
        <v>7.5499999999999989</v>
      </c>
      <c r="W21" s="43">
        <v>4</v>
      </c>
      <c r="X21" s="43">
        <v>4.9499999999999993</v>
      </c>
      <c r="Y21" s="44">
        <v>14</v>
      </c>
      <c r="Z21" s="43">
        <v>2.7</v>
      </c>
      <c r="AA21" s="43">
        <v>7.1499999999999995</v>
      </c>
      <c r="AB21" s="43">
        <v>0</v>
      </c>
      <c r="AC21" s="43">
        <v>9.85</v>
      </c>
      <c r="AD21" s="44">
        <v>9</v>
      </c>
      <c r="AE21" s="43">
        <v>2.5</v>
      </c>
      <c r="AF21" s="43">
        <v>5.9</v>
      </c>
      <c r="AG21" s="43">
        <v>0</v>
      </c>
      <c r="AH21" s="43">
        <v>8.4</v>
      </c>
      <c r="AI21" s="20">
        <v>15</v>
      </c>
      <c r="AJ21" s="2"/>
      <c r="AK21" s="2"/>
      <c r="AN21" s="46"/>
    </row>
    <row r="22" spans="1:40" ht="12.75" customHeight="1" x14ac:dyDescent="0.2">
      <c r="A22" s="40" t="s">
        <v>67</v>
      </c>
      <c r="B22" s="7" t="s">
        <v>335</v>
      </c>
      <c r="C22" s="7">
        <v>0</v>
      </c>
      <c r="D22" s="7" t="s">
        <v>290</v>
      </c>
      <c r="E22" s="14" t="s">
        <v>278</v>
      </c>
      <c r="F22" s="14" t="s">
        <v>334</v>
      </c>
      <c r="G22" s="2"/>
      <c r="H22" s="41">
        <v>8</v>
      </c>
      <c r="I22" s="42">
        <v>35.5</v>
      </c>
      <c r="J22" s="29"/>
      <c r="K22" s="29"/>
      <c r="L22" s="29"/>
      <c r="M22" s="29"/>
      <c r="N22" s="29"/>
      <c r="O22" s="29"/>
      <c r="P22" s="18">
        <v>2.8</v>
      </c>
      <c r="Q22" s="43">
        <v>7.1</v>
      </c>
      <c r="R22" s="43">
        <v>0</v>
      </c>
      <c r="S22" s="43">
        <v>9.8999999999999986</v>
      </c>
      <c r="T22" s="44">
        <v>12</v>
      </c>
      <c r="U22" s="43">
        <v>2.1</v>
      </c>
      <c r="V22" s="43">
        <v>7.9</v>
      </c>
      <c r="W22" s="43">
        <v>0</v>
      </c>
      <c r="X22" s="43">
        <v>10</v>
      </c>
      <c r="Y22" s="44">
        <v>6</v>
      </c>
      <c r="Z22" s="43">
        <v>1.5</v>
      </c>
      <c r="AA22" s="43">
        <v>7.5500000000000007</v>
      </c>
      <c r="AB22" s="43">
        <v>4</v>
      </c>
      <c r="AC22" s="43">
        <v>5.0500000000000007</v>
      </c>
      <c r="AD22" s="44">
        <v>13</v>
      </c>
      <c r="AE22" s="43">
        <v>3.1</v>
      </c>
      <c r="AF22" s="43">
        <v>7.4500000000000011</v>
      </c>
      <c r="AG22" s="43">
        <v>0</v>
      </c>
      <c r="AH22" s="43">
        <v>10.55</v>
      </c>
      <c r="AI22" s="20">
        <v>8</v>
      </c>
      <c r="AJ22" s="2"/>
      <c r="AK22" s="2"/>
      <c r="AN22" s="46"/>
    </row>
    <row r="23" spans="1:40" ht="12.75" customHeight="1" x14ac:dyDescent="0.2">
      <c r="A23" s="29" t="s">
        <v>68</v>
      </c>
      <c r="B23" s="7" t="s">
        <v>336</v>
      </c>
      <c r="C23" s="7">
        <v>0</v>
      </c>
      <c r="D23" s="7" t="s">
        <v>290</v>
      </c>
      <c r="E23" s="14" t="s">
        <v>278</v>
      </c>
      <c r="F23" s="14" t="s">
        <v>334</v>
      </c>
      <c r="G23" s="2"/>
      <c r="H23" s="41">
        <v>7</v>
      </c>
      <c r="I23" s="42">
        <v>35.549999999999997</v>
      </c>
      <c r="J23" s="29"/>
      <c r="K23" s="29"/>
      <c r="L23" s="29"/>
      <c r="M23" s="29"/>
      <c r="N23" s="29"/>
      <c r="O23" s="29"/>
      <c r="P23" s="18">
        <v>2</v>
      </c>
      <c r="Q23" s="43">
        <v>7.45</v>
      </c>
      <c r="R23" s="43">
        <v>0</v>
      </c>
      <c r="S23" s="43">
        <v>9.4499999999999993</v>
      </c>
      <c r="T23" s="44">
        <v>14</v>
      </c>
      <c r="U23" s="43">
        <v>1.7</v>
      </c>
      <c r="V23" s="43">
        <v>7.05</v>
      </c>
      <c r="W23" s="43">
        <v>0</v>
      </c>
      <c r="X23" s="43">
        <v>8.75</v>
      </c>
      <c r="Y23" s="44">
        <v>12</v>
      </c>
      <c r="Z23" s="43">
        <v>2.2000000000000002</v>
      </c>
      <c r="AA23" s="43">
        <v>5.8999999999999995</v>
      </c>
      <c r="AB23" s="43">
        <v>0</v>
      </c>
      <c r="AC23" s="43">
        <v>8.1</v>
      </c>
      <c r="AD23" s="44">
        <v>11</v>
      </c>
      <c r="AE23" s="43">
        <v>1.8</v>
      </c>
      <c r="AF23" s="43">
        <v>7.45</v>
      </c>
      <c r="AG23" s="43">
        <v>0</v>
      </c>
      <c r="AH23" s="43">
        <v>9.25</v>
      </c>
      <c r="AI23" s="20">
        <v>14</v>
      </c>
      <c r="AJ23" s="2"/>
      <c r="AK23" s="2"/>
      <c r="AN23" s="46"/>
    </row>
    <row r="24" spans="1:40" ht="12.75" customHeight="1" x14ac:dyDescent="0.2">
      <c r="A24" s="29" t="s">
        <v>69</v>
      </c>
      <c r="B24" s="7" t="s">
        <v>337</v>
      </c>
      <c r="C24" s="7">
        <v>0</v>
      </c>
      <c r="D24" s="7" t="s">
        <v>290</v>
      </c>
      <c r="E24" s="14" t="s">
        <v>278</v>
      </c>
      <c r="F24" s="14" t="s">
        <v>334</v>
      </c>
      <c r="G24" s="2"/>
      <c r="H24" s="41">
        <v>5</v>
      </c>
      <c r="I24" s="42">
        <v>39.65</v>
      </c>
      <c r="J24" s="29"/>
      <c r="K24" s="29"/>
      <c r="L24" s="29"/>
      <c r="M24" s="29"/>
      <c r="N24" s="29"/>
      <c r="O24" s="29"/>
      <c r="P24" s="18">
        <v>2</v>
      </c>
      <c r="Q24" s="43">
        <v>8.1</v>
      </c>
      <c r="R24" s="43">
        <v>0</v>
      </c>
      <c r="S24" s="43">
        <v>10.1</v>
      </c>
      <c r="T24" s="44" t="e">
        <v>#N/A</v>
      </c>
      <c r="U24" s="43">
        <v>1.6</v>
      </c>
      <c r="V24" s="43">
        <v>7.85</v>
      </c>
      <c r="W24" s="43">
        <v>0</v>
      </c>
      <c r="X24" s="43">
        <v>9.4499999999999993</v>
      </c>
      <c r="Y24" s="44">
        <v>8</v>
      </c>
      <c r="Z24" s="43">
        <v>2.2000000000000002</v>
      </c>
      <c r="AA24" s="43">
        <v>8.3000000000000007</v>
      </c>
      <c r="AB24" s="43">
        <v>0</v>
      </c>
      <c r="AC24" s="43">
        <v>10.5</v>
      </c>
      <c r="AD24" s="44" t="e">
        <v>#N/A</v>
      </c>
      <c r="AE24" s="43">
        <v>2.2999999999999998</v>
      </c>
      <c r="AF24" s="43">
        <v>7.3000000000000016</v>
      </c>
      <c r="AG24" s="43">
        <v>0</v>
      </c>
      <c r="AH24" s="43">
        <v>9.6000000000000014</v>
      </c>
      <c r="AI24" s="2"/>
      <c r="AJ24" s="2"/>
      <c r="AK24" s="2"/>
    </row>
    <row r="25" spans="1:40" ht="12.75" customHeight="1" x14ac:dyDescent="0.2">
      <c r="A25" s="29" t="s">
        <v>70</v>
      </c>
      <c r="B25" s="7" t="s">
        <v>338</v>
      </c>
      <c r="C25" s="7">
        <v>0</v>
      </c>
      <c r="D25" s="7" t="s">
        <v>290</v>
      </c>
      <c r="E25" s="14" t="s">
        <v>278</v>
      </c>
      <c r="F25" s="14" t="s">
        <v>334</v>
      </c>
      <c r="G25" s="2"/>
      <c r="H25" s="41">
        <v>4</v>
      </c>
      <c r="I25" s="42">
        <v>40.1</v>
      </c>
      <c r="J25" s="29"/>
      <c r="K25" s="29"/>
      <c r="L25" s="29"/>
      <c r="M25" s="29"/>
      <c r="N25" s="29"/>
      <c r="O25" s="29"/>
      <c r="P25" s="18">
        <v>2</v>
      </c>
      <c r="Q25" s="43">
        <v>6.95</v>
      </c>
      <c r="R25" s="43">
        <v>0</v>
      </c>
      <c r="S25" s="43">
        <v>8.9499999999999993</v>
      </c>
      <c r="T25" s="44" t="e">
        <v>#N/A</v>
      </c>
      <c r="U25" s="43">
        <v>1.6</v>
      </c>
      <c r="V25" s="43">
        <v>8.4499999999999993</v>
      </c>
      <c r="W25" s="43">
        <v>0</v>
      </c>
      <c r="X25" s="43">
        <v>10.049999999999999</v>
      </c>
      <c r="Y25" s="44" t="e">
        <v>#N/A</v>
      </c>
      <c r="Z25" s="43">
        <v>2.8</v>
      </c>
      <c r="AA25" s="43">
        <v>6.7</v>
      </c>
      <c r="AB25" s="43">
        <v>0</v>
      </c>
      <c r="AC25" s="43">
        <v>9.5</v>
      </c>
      <c r="AD25" s="44" t="e">
        <v>#N/A</v>
      </c>
      <c r="AE25" s="43">
        <v>3.2</v>
      </c>
      <c r="AF25" s="43">
        <v>8.3999999999999986</v>
      </c>
      <c r="AG25" s="43">
        <v>0</v>
      </c>
      <c r="AH25" s="43">
        <v>11.6</v>
      </c>
      <c r="AI25" s="2"/>
      <c r="AJ25" s="2"/>
      <c r="AK25" s="2"/>
    </row>
    <row r="26" spans="1:40" ht="12.75" customHeight="1" x14ac:dyDescent="0.2">
      <c r="A26" s="29" t="s">
        <v>71</v>
      </c>
      <c r="B26" s="7" t="s">
        <v>339</v>
      </c>
      <c r="C26" s="7">
        <v>0</v>
      </c>
      <c r="D26" s="7" t="s">
        <v>320</v>
      </c>
      <c r="E26" s="14" t="s">
        <v>278</v>
      </c>
      <c r="F26" s="14" t="s">
        <v>334</v>
      </c>
      <c r="G26" s="2"/>
      <c r="H26" s="41">
        <v>1</v>
      </c>
      <c r="I26" s="42">
        <v>40.799999999999997</v>
      </c>
      <c r="J26" s="29"/>
      <c r="K26" s="29"/>
      <c r="L26" s="29"/>
      <c r="M26" s="29"/>
      <c r="N26" s="29"/>
      <c r="O26" s="29"/>
      <c r="P26" s="18">
        <v>2</v>
      </c>
      <c r="Q26" s="43">
        <v>8.9</v>
      </c>
      <c r="R26" s="43">
        <v>0</v>
      </c>
      <c r="S26" s="43">
        <v>10.9</v>
      </c>
      <c r="T26" s="44" t="e">
        <v>#N/A</v>
      </c>
      <c r="U26" s="43">
        <v>1.7</v>
      </c>
      <c r="V26" s="43">
        <v>7.8</v>
      </c>
      <c r="W26" s="43">
        <v>0</v>
      </c>
      <c r="X26" s="43">
        <v>9.5</v>
      </c>
      <c r="Y26" s="44">
        <v>7</v>
      </c>
      <c r="Z26" s="43">
        <v>2.9</v>
      </c>
      <c r="AA26" s="43">
        <v>7.5499999999999989</v>
      </c>
      <c r="AB26" s="43">
        <v>0</v>
      </c>
      <c r="AC26" s="43">
        <v>10.45</v>
      </c>
      <c r="AD26" s="44" t="e">
        <v>#N/A</v>
      </c>
      <c r="AE26" s="43">
        <v>2.8</v>
      </c>
      <c r="AF26" s="43">
        <v>7.1500000000000012</v>
      </c>
      <c r="AG26" s="43">
        <v>0</v>
      </c>
      <c r="AH26" s="43">
        <v>9.9500000000000011</v>
      </c>
      <c r="AI26" s="2"/>
      <c r="AJ26" s="2"/>
      <c r="AK26" s="2"/>
    </row>
    <row r="27" spans="1:40" ht="12.75" customHeight="1" x14ac:dyDescent="0.2">
      <c r="A27" s="29" t="s">
        <v>72</v>
      </c>
      <c r="B27" s="7" t="s">
        <v>340</v>
      </c>
      <c r="C27" s="7">
        <v>0</v>
      </c>
      <c r="D27" s="7" t="s">
        <v>270</v>
      </c>
      <c r="E27" s="14" t="s">
        <v>278</v>
      </c>
      <c r="F27" s="14" t="s">
        <v>334</v>
      </c>
      <c r="G27" s="2"/>
      <c r="H27" s="41">
        <v>2</v>
      </c>
      <c r="I27" s="42">
        <v>40.349999999999994</v>
      </c>
      <c r="J27" s="29"/>
      <c r="K27" s="29"/>
      <c r="L27" s="29"/>
      <c r="M27" s="29"/>
      <c r="N27" s="29"/>
      <c r="O27" s="29"/>
      <c r="P27" s="18">
        <v>2.8</v>
      </c>
      <c r="Q27" s="43">
        <v>7.35</v>
      </c>
      <c r="R27" s="43">
        <v>0</v>
      </c>
      <c r="S27" s="43">
        <v>10.149999999999999</v>
      </c>
      <c r="T27" s="44" t="e">
        <v>#N/A</v>
      </c>
      <c r="U27" s="43">
        <v>1.6</v>
      </c>
      <c r="V27" s="43">
        <v>8.85</v>
      </c>
      <c r="W27" s="43">
        <v>0</v>
      </c>
      <c r="X27" s="43">
        <v>10.45</v>
      </c>
      <c r="Y27" s="44" t="e">
        <v>#N/A</v>
      </c>
      <c r="Z27" s="43">
        <v>2.2999999999999998</v>
      </c>
      <c r="AA27" s="43">
        <v>6.5500000000000016</v>
      </c>
      <c r="AB27" s="43">
        <v>0</v>
      </c>
      <c r="AC27" s="43">
        <v>8.8500000000000014</v>
      </c>
      <c r="AD27" s="44" t="e">
        <v>#N/A</v>
      </c>
      <c r="AE27" s="43">
        <v>3.2</v>
      </c>
      <c r="AF27" s="43">
        <v>7.6999999999999984</v>
      </c>
      <c r="AG27" s="43">
        <v>0</v>
      </c>
      <c r="AH27" s="43">
        <v>10.899999999999999</v>
      </c>
      <c r="AI27" s="2"/>
      <c r="AJ27" s="2"/>
      <c r="AK27" s="2"/>
    </row>
    <row r="28" spans="1:40" ht="12.75" customHeight="1" x14ac:dyDescent="0.2">
      <c r="A28" s="29" t="s">
        <v>73</v>
      </c>
      <c r="B28" s="7" t="s">
        <v>341</v>
      </c>
      <c r="C28" s="7">
        <v>0</v>
      </c>
      <c r="D28" s="7" t="s">
        <v>270</v>
      </c>
      <c r="E28" s="14" t="s">
        <v>278</v>
      </c>
      <c r="F28" s="14" t="s">
        <v>334</v>
      </c>
      <c r="G28" s="2"/>
      <c r="H28" s="41">
        <v>12</v>
      </c>
      <c r="I28" s="42">
        <v>0</v>
      </c>
      <c r="J28" s="29"/>
      <c r="K28" s="29"/>
      <c r="L28" s="29"/>
      <c r="M28" s="29"/>
      <c r="N28" s="29"/>
      <c r="O28" s="29"/>
      <c r="P28" s="18">
        <v>0</v>
      </c>
      <c r="Q28" s="43">
        <v>0</v>
      </c>
      <c r="R28" s="43">
        <v>0</v>
      </c>
      <c r="S28" s="43">
        <v>0</v>
      </c>
      <c r="T28" s="44">
        <v>16</v>
      </c>
      <c r="U28" s="43">
        <v>0</v>
      </c>
      <c r="V28" s="43">
        <v>0</v>
      </c>
      <c r="W28" s="43">
        <v>0</v>
      </c>
      <c r="X28" s="43">
        <v>0</v>
      </c>
      <c r="Y28" s="44">
        <v>17</v>
      </c>
      <c r="Z28" s="43">
        <v>0</v>
      </c>
      <c r="AA28" s="43">
        <v>0</v>
      </c>
      <c r="AB28" s="43">
        <v>0</v>
      </c>
      <c r="AC28" s="43">
        <v>0</v>
      </c>
      <c r="AD28" s="44">
        <v>16</v>
      </c>
      <c r="AE28" s="43">
        <v>0</v>
      </c>
      <c r="AF28" s="43">
        <v>0</v>
      </c>
      <c r="AG28" s="43">
        <v>0</v>
      </c>
      <c r="AH28" s="43">
        <v>0</v>
      </c>
      <c r="AI28" s="2"/>
      <c r="AJ28" s="2"/>
      <c r="AK28" s="2"/>
    </row>
    <row r="29" spans="1:40" ht="12.75" customHeight="1" x14ac:dyDescent="0.2">
      <c r="A29" s="29" t="s">
        <v>74</v>
      </c>
      <c r="B29" s="7" t="s">
        <v>342</v>
      </c>
      <c r="C29" s="7">
        <v>0</v>
      </c>
      <c r="D29" s="7" t="s">
        <v>343</v>
      </c>
      <c r="E29" s="14" t="s">
        <v>278</v>
      </c>
      <c r="F29" s="14" t="s">
        <v>334</v>
      </c>
      <c r="G29" s="2"/>
      <c r="H29" s="41">
        <v>6</v>
      </c>
      <c r="I29" s="42">
        <v>35.799999999999997</v>
      </c>
      <c r="J29" s="29"/>
      <c r="K29" s="29"/>
      <c r="L29" s="29"/>
      <c r="M29" s="29"/>
      <c r="N29" s="29"/>
      <c r="O29" s="29"/>
      <c r="P29" s="18">
        <v>2.8</v>
      </c>
      <c r="Q29" s="43">
        <v>7.35</v>
      </c>
      <c r="R29" s="43">
        <v>0</v>
      </c>
      <c r="S29" s="43">
        <v>10.149999999999999</v>
      </c>
      <c r="T29" s="44" t="e">
        <v>#N/A</v>
      </c>
      <c r="U29" s="43">
        <v>2</v>
      </c>
      <c r="V29" s="43">
        <v>6.4</v>
      </c>
      <c r="W29" s="43">
        <v>0</v>
      </c>
      <c r="X29" s="43">
        <v>8.4</v>
      </c>
      <c r="Y29" s="44" t="e">
        <v>#N/A</v>
      </c>
      <c r="Z29" s="43">
        <v>2.2000000000000002</v>
      </c>
      <c r="AA29" s="43">
        <v>4.4999999999999991</v>
      </c>
      <c r="AB29" s="43">
        <v>0</v>
      </c>
      <c r="AC29" s="43">
        <v>6.6999999999999993</v>
      </c>
      <c r="AD29" s="44" t="e">
        <v>#N/A</v>
      </c>
      <c r="AE29" s="43">
        <v>3.1</v>
      </c>
      <c r="AF29" s="43">
        <v>7.4500000000000011</v>
      </c>
      <c r="AG29" s="43">
        <v>0</v>
      </c>
      <c r="AH29" s="43">
        <v>10.55</v>
      </c>
      <c r="AI29" s="2"/>
      <c r="AJ29" s="2"/>
      <c r="AK29" s="2"/>
    </row>
    <row r="30" spans="1:40" ht="12.75" customHeight="1" x14ac:dyDescent="0.2">
      <c r="A30" s="29" t="s">
        <v>75</v>
      </c>
      <c r="B30" s="7" t="s">
        <v>344</v>
      </c>
      <c r="C30" s="7">
        <v>0</v>
      </c>
      <c r="D30" s="7" t="s">
        <v>293</v>
      </c>
      <c r="E30" s="14" t="s">
        <v>278</v>
      </c>
      <c r="F30" s="14" t="s">
        <v>334</v>
      </c>
      <c r="G30" s="2"/>
      <c r="H30" s="41">
        <v>9</v>
      </c>
      <c r="I30" s="42">
        <v>34.200000000000003</v>
      </c>
      <c r="J30" s="29"/>
      <c r="K30" s="29"/>
      <c r="L30" s="29"/>
      <c r="M30" s="29"/>
      <c r="N30" s="29"/>
      <c r="O30" s="29"/>
      <c r="P30" s="18">
        <v>2.8</v>
      </c>
      <c r="Q30" s="43">
        <v>7.85</v>
      </c>
      <c r="R30" s="43">
        <v>0</v>
      </c>
      <c r="S30" s="43">
        <v>10.649999999999999</v>
      </c>
      <c r="T30" s="44">
        <v>10</v>
      </c>
      <c r="U30" s="43">
        <v>1.6</v>
      </c>
      <c r="V30" s="43">
        <v>8.65</v>
      </c>
      <c r="W30" s="43">
        <v>0</v>
      </c>
      <c r="X30" s="43">
        <v>10.25</v>
      </c>
      <c r="Y30" s="44">
        <v>4</v>
      </c>
      <c r="Z30" s="43">
        <v>1</v>
      </c>
      <c r="AA30" s="43">
        <v>6.5</v>
      </c>
      <c r="AB30" s="43">
        <v>4</v>
      </c>
      <c r="AC30" s="43">
        <v>3.5</v>
      </c>
      <c r="AD30" s="44" t="e">
        <v>#N/A</v>
      </c>
      <c r="AE30" s="43">
        <v>2.4</v>
      </c>
      <c r="AF30" s="43">
        <v>7.4</v>
      </c>
      <c r="AG30" s="43">
        <v>0</v>
      </c>
      <c r="AH30" s="43">
        <v>9.8000000000000007</v>
      </c>
      <c r="AI30" s="2"/>
      <c r="AJ30" s="2"/>
      <c r="AK30" s="2"/>
    </row>
    <row r="31" spans="1:40" ht="12.75" customHeight="1" x14ac:dyDescent="0.2">
      <c r="A31" s="29" t="s">
        <v>76</v>
      </c>
      <c r="B31" s="7" t="s">
        <v>345</v>
      </c>
      <c r="C31" s="7">
        <v>0</v>
      </c>
      <c r="D31" s="7" t="s">
        <v>293</v>
      </c>
      <c r="E31" s="14" t="s">
        <v>278</v>
      </c>
      <c r="F31" s="14" t="s">
        <v>334</v>
      </c>
      <c r="G31" s="2"/>
      <c r="H31" s="41">
        <v>3</v>
      </c>
      <c r="I31" s="42">
        <v>40.25</v>
      </c>
      <c r="J31" s="29"/>
      <c r="K31" s="29"/>
      <c r="L31" s="29"/>
      <c r="M31" s="29"/>
      <c r="N31" s="29"/>
      <c r="O31" s="29"/>
      <c r="P31" s="18">
        <v>2</v>
      </c>
      <c r="Q31" s="43">
        <v>8.4499999999999993</v>
      </c>
      <c r="R31" s="43">
        <v>0</v>
      </c>
      <c r="S31" s="43">
        <v>10.45</v>
      </c>
      <c r="T31" s="44" t="e">
        <v>#N/A</v>
      </c>
      <c r="U31" s="43">
        <v>1.5</v>
      </c>
      <c r="V31" s="43">
        <v>7.65</v>
      </c>
      <c r="W31" s="43">
        <v>0</v>
      </c>
      <c r="X31" s="43">
        <v>9.15</v>
      </c>
      <c r="Y31" s="44" t="e">
        <v>#N/A</v>
      </c>
      <c r="Z31" s="43">
        <v>2.2000000000000002</v>
      </c>
      <c r="AA31" s="43">
        <v>7.3</v>
      </c>
      <c r="AB31" s="43">
        <v>0</v>
      </c>
      <c r="AC31" s="43">
        <v>9.5</v>
      </c>
      <c r="AD31" s="44" t="e">
        <v>#N/A</v>
      </c>
      <c r="AE31" s="43">
        <v>3.2</v>
      </c>
      <c r="AF31" s="43">
        <v>7.9499999999999984</v>
      </c>
      <c r="AG31" s="43">
        <v>0</v>
      </c>
      <c r="AH31" s="43">
        <v>11.149999999999999</v>
      </c>
      <c r="AI31" s="2"/>
      <c r="AJ31" s="2"/>
      <c r="AK31" s="2"/>
    </row>
    <row r="32" spans="1:40" ht="12.75" customHeight="1" x14ac:dyDescent="0.2">
      <c r="A32" s="29" t="s">
        <v>77</v>
      </c>
      <c r="B32" s="7" t="s">
        <v>346</v>
      </c>
      <c r="C32" s="7">
        <v>0</v>
      </c>
      <c r="D32" s="7" t="s">
        <v>304</v>
      </c>
      <c r="E32" s="14" t="s">
        <v>278</v>
      </c>
      <c r="F32" s="14" t="s">
        <v>334</v>
      </c>
      <c r="G32" s="2"/>
      <c r="H32" s="41">
        <v>12</v>
      </c>
      <c r="I32" s="42">
        <v>0</v>
      </c>
      <c r="J32" s="29"/>
      <c r="K32" s="29"/>
      <c r="L32" s="29"/>
      <c r="M32" s="29"/>
      <c r="N32" s="29"/>
      <c r="O32" s="29"/>
      <c r="P32" s="18">
        <v>0</v>
      </c>
      <c r="Q32" s="43">
        <v>0</v>
      </c>
      <c r="R32" s="43">
        <v>0</v>
      </c>
      <c r="S32" s="43">
        <v>0</v>
      </c>
      <c r="T32" s="44">
        <v>16</v>
      </c>
      <c r="U32" s="43">
        <v>0</v>
      </c>
      <c r="V32" s="43">
        <v>0</v>
      </c>
      <c r="W32" s="43">
        <v>0</v>
      </c>
      <c r="X32" s="43">
        <v>0</v>
      </c>
      <c r="Y32" s="44">
        <v>17</v>
      </c>
      <c r="Z32" s="43">
        <v>0</v>
      </c>
      <c r="AA32" s="43">
        <v>0</v>
      </c>
      <c r="AB32" s="43">
        <v>0</v>
      </c>
      <c r="AC32" s="43">
        <v>0</v>
      </c>
      <c r="AD32" s="44">
        <v>16</v>
      </c>
      <c r="AE32" s="43">
        <v>0</v>
      </c>
      <c r="AF32" s="43">
        <v>0</v>
      </c>
      <c r="AG32" s="43">
        <v>0</v>
      </c>
      <c r="AH32" s="43">
        <v>0</v>
      </c>
      <c r="AI32" s="2"/>
      <c r="AJ32" s="2"/>
      <c r="AK32" s="2"/>
    </row>
    <row r="33" spans="1:37" ht="12.75" customHeight="1" x14ac:dyDescent="0.2">
      <c r="A33" s="29" t="s">
        <v>78</v>
      </c>
      <c r="B33" s="7" t="s">
        <v>347</v>
      </c>
      <c r="C33" s="7">
        <v>0</v>
      </c>
      <c r="D33" s="7" t="s">
        <v>304</v>
      </c>
      <c r="E33" s="14" t="s">
        <v>278</v>
      </c>
      <c r="F33" s="14" t="s">
        <v>334</v>
      </c>
      <c r="G33" s="2"/>
      <c r="H33" s="41">
        <v>11</v>
      </c>
      <c r="I33" s="42">
        <v>31.900000000000002</v>
      </c>
      <c r="J33" s="29"/>
      <c r="K33" s="29"/>
      <c r="L33" s="29"/>
      <c r="M33" s="29"/>
      <c r="N33" s="29"/>
      <c r="O33" s="29"/>
      <c r="P33" s="18">
        <v>2</v>
      </c>
      <c r="Q33" s="43">
        <v>7.75</v>
      </c>
      <c r="R33" s="43">
        <v>0</v>
      </c>
      <c r="S33" s="43">
        <v>9.75</v>
      </c>
      <c r="T33" s="44" t="e">
        <v>#N/A</v>
      </c>
      <c r="U33" s="43">
        <v>1.5</v>
      </c>
      <c r="V33" s="43">
        <v>7.5500000000000007</v>
      </c>
      <c r="W33" s="43">
        <v>4</v>
      </c>
      <c r="X33" s="43">
        <v>5.0500000000000007</v>
      </c>
      <c r="Y33" s="44" t="e">
        <v>#N/A</v>
      </c>
      <c r="Z33" s="43">
        <v>1.6</v>
      </c>
      <c r="AA33" s="43">
        <v>7.4500000000000011</v>
      </c>
      <c r="AB33" s="43">
        <v>0</v>
      </c>
      <c r="AC33" s="43">
        <v>9.0500000000000007</v>
      </c>
      <c r="AD33" s="44" t="e">
        <v>#N/A</v>
      </c>
      <c r="AE33" s="43">
        <v>1.9</v>
      </c>
      <c r="AF33" s="43">
        <v>6.15</v>
      </c>
      <c r="AG33" s="43">
        <v>0</v>
      </c>
      <c r="AH33" s="43">
        <v>8.0500000000000007</v>
      </c>
      <c r="AI33" s="2"/>
      <c r="AJ33" s="2"/>
      <c r="AK33" s="2"/>
    </row>
    <row r="34" spans="1:37" ht="12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12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12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12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12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12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12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12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12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12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12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2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2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2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2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2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2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2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2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2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ht="12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ht="12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ht="12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ht="12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ht="12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ht="12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ht="12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ht="12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1:37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1:37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1:37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1:37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1:37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7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7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37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1:37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1:37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1:37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1:37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1:37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1:37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1:37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:37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1:37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37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:37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1:37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1:37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1:37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1:37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1:37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1:37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:37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1:37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1:37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1:37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1:37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</sheetData>
  <sheetProtection password="CE0A" sheet="1" objects="1" scenarios="1"/>
  <mergeCells count="8">
    <mergeCell ref="P2:S2"/>
    <mergeCell ref="U2:X2"/>
    <mergeCell ref="Z2:AC2"/>
    <mergeCell ref="AE2:AH2"/>
    <mergeCell ref="P19:S19"/>
    <mergeCell ref="U19:X19"/>
    <mergeCell ref="Z19:AC19"/>
    <mergeCell ref="AE19:AH19"/>
  </mergeCells>
  <conditionalFormatting sqref="I4:I18">
    <cfRule type="cellIs" dxfId="43" priority="5" operator="equal">
      <formula>40</formula>
    </cfRule>
  </conditionalFormatting>
  <conditionalFormatting sqref="I21">
    <cfRule type="cellIs" dxfId="42" priority="4" operator="equal">
      <formula>40</formula>
    </cfRule>
  </conditionalFormatting>
  <conditionalFormatting sqref="H4:H17">
    <cfRule type="cellIs" dxfId="41" priority="3" operator="between">
      <formula>1</formula>
      <formula>4</formula>
    </cfRule>
  </conditionalFormatting>
  <conditionalFormatting sqref="I22:I33">
    <cfRule type="cellIs" dxfId="40" priority="2" operator="equal">
      <formula>40</formula>
    </cfRule>
  </conditionalFormatting>
  <conditionalFormatting sqref="H21:H33">
    <cfRule type="cellIs" dxfId="39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24 november 2018</oddHeader>
    <oddFooter>&amp;R&amp;"Arial,Cursief"&amp;10&amp;D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/>
  <dimension ref="A2:AR38"/>
  <sheetViews>
    <sheetView zoomScaleNormal="100" workbookViewId="0">
      <selection activeCell="AK15" sqref="AK14:AK15"/>
    </sheetView>
  </sheetViews>
  <sheetFormatPr defaultColWidth="9.140625" defaultRowHeight="12.75" customHeight="1" x14ac:dyDescent="0.2"/>
  <cols>
    <col min="1" max="1" width="6.85546875" style="2" bestFit="1" customWidth="1"/>
    <col min="2" max="2" width="17.85546875" style="2" bestFit="1" customWidth="1"/>
    <col min="3" max="3" width="10.140625" style="2" hidden="1" customWidth="1"/>
    <col min="4" max="4" width="12.85546875" style="2" bestFit="1" customWidth="1"/>
    <col min="5" max="5" width="6.5703125" style="2" hidden="1" customWidth="1"/>
    <col min="6" max="6" width="3.28515625" style="2" hidden="1" customWidth="1"/>
    <col min="7" max="7" width="9.140625" style="2" hidden="1" customWidth="1"/>
    <col min="8" max="9" width="5.7109375" style="2" customWidth="1"/>
    <col min="10" max="15" width="0" style="2" hidden="1" customWidth="1"/>
    <col min="16" max="19" width="4.7109375" style="2" customWidth="1"/>
    <col min="20" max="20" width="4.7109375" style="2" hidden="1" customWidth="1"/>
    <col min="21" max="24" width="4.7109375" style="2" customWidth="1"/>
    <col min="25" max="25" width="4.7109375" style="2" hidden="1" customWidth="1"/>
    <col min="26" max="29" width="4.7109375" style="2" customWidth="1"/>
    <col min="30" max="30" width="4.7109375" style="2" hidden="1" customWidth="1"/>
    <col min="31" max="34" width="4.7109375" style="2" customWidth="1"/>
    <col min="35" max="35" width="4.7109375" style="2" hidden="1" customWidth="1"/>
    <col min="36" max="36" width="1.85546875" style="2" customWidth="1"/>
    <col min="37" max="38" width="9.140625" style="2"/>
    <col min="39" max="39" width="9.140625" style="2" hidden="1" customWidth="1"/>
    <col min="40" max="16384" width="9.140625" style="2"/>
  </cols>
  <sheetData>
    <row r="2" spans="1:44" ht="12.75" customHeight="1" x14ac:dyDescent="0.2">
      <c r="A2" s="52" t="s">
        <v>79</v>
      </c>
      <c r="B2" s="26" t="s">
        <v>80</v>
      </c>
      <c r="C2" s="1"/>
      <c r="D2" s="6"/>
      <c r="E2" s="53" t="s">
        <v>81</v>
      </c>
      <c r="F2" s="34"/>
      <c r="H2" s="28" t="s">
        <v>3</v>
      </c>
      <c r="I2" s="28" t="s">
        <v>4</v>
      </c>
      <c r="J2" s="28"/>
      <c r="K2" s="28"/>
      <c r="L2" s="28"/>
      <c r="M2" s="28"/>
      <c r="N2" s="28"/>
      <c r="O2" s="28"/>
      <c r="P2" s="120" t="s">
        <v>5</v>
      </c>
      <c r="Q2" s="120"/>
      <c r="R2" s="120"/>
      <c r="S2" s="120"/>
      <c r="T2" s="35"/>
      <c r="U2" s="120" t="s">
        <v>6</v>
      </c>
      <c r="V2" s="120"/>
      <c r="W2" s="120"/>
      <c r="X2" s="120"/>
      <c r="Y2" s="35"/>
      <c r="Z2" s="120" t="s">
        <v>7</v>
      </c>
      <c r="AA2" s="120"/>
      <c r="AB2" s="120"/>
      <c r="AC2" s="120"/>
      <c r="AD2" s="35"/>
      <c r="AE2" s="120" t="s">
        <v>8</v>
      </c>
      <c r="AF2" s="120"/>
      <c r="AG2" s="120"/>
      <c r="AH2" s="120"/>
      <c r="AI2" s="9"/>
      <c r="AM2" s="2">
        <v>32</v>
      </c>
    </row>
    <row r="3" spans="1:44" ht="12.75" customHeight="1" x14ac:dyDescent="0.2">
      <c r="A3" s="37"/>
      <c r="B3" s="37"/>
      <c r="C3" s="37"/>
      <c r="D3" s="37"/>
      <c r="E3" s="37"/>
      <c r="F3" s="37"/>
      <c r="H3" s="28"/>
      <c r="I3" s="28"/>
      <c r="J3" s="28"/>
      <c r="K3" s="28"/>
      <c r="L3" s="28"/>
      <c r="M3" s="28"/>
      <c r="N3" s="28"/>
      <c r="O3" s="28"/>
      <c r="P3" s="39" t="s">
        <v>9</v>
      </c>
      <c r="Q3" s="39" t="s">
        <v>10</v>
      </c>
      <c r="R3" s="39" t="s">
        <v>11</v>
      </c>
      <c r="S3" s="39" t="s">
        <v>12</v>
      </c>
      <c r="T3" s="39" t="s">
        <v>13</v>
      </c>
      <c r="U3" s="39" t="s">
        <v>14</v>
      </c>
      <c r="V3" s="39" t="s">
        <v>10</v>
      </c>
      <c r="W3" s="39" t="s">
        <v>11</v>
      </c>
      <c r="X3" s="39" t="s">
        <v>12</v>
      </c>
      <c r="Y3" s="39" t="s">
        <v>13</v>
      </c>
      <c r="Z3" s="39" t="s">
        <v>14</v>
      </c>
      <c r="AA3" s="39" t="s">
        <v>10</v>
      </c>
      <c r="AB3" s="39" t="s">
        <v>11</v>
      </c>
      <c r="AC3" s="39" t="s">
        <v>12</v>
      </c>
      <c r="AD3" s="39" t="s">
        <v>13</v>
      </c>
      <c r="AE3" s="39" t="s">
        <v>14</v>
      </c>
      <c r="AF3" s="39" t="s">
        <v>10</v>
      </c>
      <c r="AG3" s="39" t="s">
        <v>11</v>
      </c>
      <c r="AH3" s="39" t="s">
        <v>12</v>
      </c>
      <c r="AI3" s="12" t="s">
        <v>13</v>
      </c>
      <c r="AN3" s="54"/>
      <c r="AO3" s="55"/>
      <c r="AP3" s="55"/>
      <c r="AQ3" s="54"/>
      <c r="AR3" s="54"/>
    </row>
    <row r="4" spans="1:44" ht="12.75" customHeight="1" x14ac:dyDescent="0.2">
      <c r="A4" s="29" t="s">
        <v>82</v>
      </c>
      <c r="B4" s="7" t="s">
        <v>348</v>
      </c>
      <c r="C4" s="7">
        <v>0</v>
      </c>
      <c r="D4" s="7" t="s">
        <v>277</v>
      </c>
      <c r="E4" s="14" t="s">
        <v>274</v>
      </c>
      <c r="F4" s="14" t="s">
        <v>349</v>
      </c>
      <c r="H4" s="41">
        <v>11</v>
      </c>
      <c r="I4" s="42">
        <v>50</v>
      </c>
      <c r="J4" s="29"/>
      <c r="K4" s="29"/>
      <c r="L4" s="29"/>
      <c r="M4" s="29"/>
      <c r="N4" s="29"/>
      <c r="O4" s="29"/>
      <c r="P4" s="18">
        <v>4.5</v>
      </c>
      <c r="Q4" s="43">
        <v>8.8000000000000007</v>
      </c>
      <c r="R4" s="43">
        <v>0</v>
      </c>
      <c r="S4" s="43">
        <v>13.3</v>
      </c>
      <c r="T4" s="44">
        <v>9</v>
      </c>
      <c r="U4" s="43">
        <v>5.0999999999999996</v>
      </c>
      <c r="V4" s="43">
        <v>9.3000000000000007</v>
      </c>
      <c r="W4" s="43">
        <v>0</v>
      </c>
      <c r="X4" s="43">
        <v>14.4</v>
      </c>
      <c r="Y4" s="44">
        <v>10</v>
      </c>
      <c r="Z4" s="43">
        <v>4.8</v>
      </c>
      <c r="AA4" s="43">
        <v>7.1000000000000005</v>
      </c>
      <c r="AB4" s="43">
        <v>2</v>
      </c>
      <c r="AC4" s="43">
        <v>9.9</v>
      </c>
      <c r="AD4" s="44">
        <v>22</v>
      </c>
      <c r="AE4" s="43">
        <v>5.4</v>
      </c>
      <c r="AF4" s="43">
        <v>7</v>
      </c>
      <c r="AG4" s="43">
        <v>0</v>
      </c>
      <c r="AH4" s="43">
        <v>12.4</v>
      </c>
      <c r="AI4" s="20">
        <v>17</v>
      </c>
      <c r="AN4" s="54"/>
      <c r="AO4" s="55"/>
      <c r="AP4" s="55"/>
      <c r="AQ4" s="54"/>
      <c r="AR4" s="54"/>
    </row>
    <row r="5" spans="1:44" ht="12.75" customHeight="1" x14ac:dyDescent="0.2">
      <c r="A5" s="40" t="s">
        <v>83</v>
      </c>
      <c r="B5" s="7" t="s">
        <v>350</v>
      </c>
      <c r="C5" s="7">
        <v>0</v>
      </c>
      <c r="D5" s="7" t="s">
        <v>320</v>
      </c>
      <c r="E5" s="14" t="s">
        <v>274</v>
      </c>
      <c r="F5" s="14" t="s">
        <v>349</v>
      </c>
      <c r="H5" s="41">
        <v>10</v>
      </c>
      <c r="I5" s="42">
        <v>50.2</v>
      </c>
      <c r="J5" s="29"/>
      <c r="K5" s="29"/>
      <c r="L5" s="29"/>
      <c r="M5" s="29"/>
      <c r="N5" s="29"/>
      <c r="O5" s="29"/>
      <c r="P5" s="18">
        <v>3.8</v>
      </c>
      <c r="Q5" s="43">
        <v>8.6999999999999993</v>
      </c>
      <c r="R5" s="43">
        <v>0</v>
      </c>
      <c r="S5" s="43">
        <v>12.5</v>
      </c>
      <c r="T5" s="44">
        <v>20</v>
      </c>
      <c r="U5" s="43">
        <v>4.8</v>
      </c>
      <c r="V5" s="43">
        <v>9.4000000000000021</v>
      </c>
      <c r="W5" s="43">
        <v>0</v>
      </c>
      <c r="X5" s="43">
        <v>14.200000000000001</v>
      </c>
      <c r="Y5" s="44">
        <v>14</v>
      </c>
      <c r="Z5" s="43">
        <v>5.0999999999999996</v>
      </c>
      <c r="AA5" s="43">
        <v>6.4</v>
      </c>
      <c r="AB5" s="43">
        <v>0.1</v>
      </c>
      <c r="AC5" s="43">
        <v>11.4</v>
      </c>
      <c r="AD5" s="44">
        <v>12</v>
      </c>
      <c r="AE5" s="43">
        <v>4.8</v>
      </c>
      <c r="AF5" s="43">
        <v>7.3000000000000016</v>
      </c>
      <c r="AG5" s="43">
        <v>0</v>
      </c>
      <c r="AH5" s="43">
        <v>12.100000000000001</v>
      </c>
      <c r="AI5" s="20">
        <v>20</v>
      </c>
      <c r="AN5" s="54"/>
      <c r="AO5" s="55"/>
      <c r="AP5" s="55"/>
      <c r="AQ5" s="54"/>
      <c r="AR5" s="54"/>
    </row>
    <row r="6" spans="1:44" ht="12.75" customHeight="1" x14ac:dyDescent="0.2">
      <c r="A6" s="40" t="s">
        <v>84</v>
      </c>
      <c r="B6" s="7" t="s">
        <v>351</v>
      </c>
      <c r="C6" s="7">
        <v>0</v>
      </c>
      <c r="D6" s="7" t="s">
        <v>293</v>
      </c>
      <c r="E6" s="14" t="s">
        <v>274</v>
      </c>
      <c r="F6" s="14" t="s">
        <v>349</v>
      </c>
      <c r="H6" s="41">
        <v>2</v>
      </c>
      <c r="I6" s="42">
        <v>55.25</v>
      </c>
      <c r="J6" s="29"/>
      <c r="K6" s="29"/>
      <c r="L6" s="29"/>
      <c r="M6" s="29"/>
      <c r="N6" s="29"/>
      <c r="O6" s="29"/>
      <c r="P6" s="18">
        <v>4.5</v>
      </c>
      <c r="Q6" s="43">
        <v>8.8500000000000014</v>
      </c>
      <c r="R6" s="43">
        <v>0</v>
      </c>
      <c r="S6" s="43">
        <v>13.350000000000001</v>
      </c>
      <c r="T6" s="44">
        <v>5</v>
      </c>
      <c r="U6" s="43">
        <v>5.0999999999999996</v>
      </c>
      <c r="V6" s="43">
        <v>9.4</v>
      </c>
      <c r="W6" s="43">
        <v>0</v>
      </c>
      <c r="X6" s="43">
        <v>14.5</v>
      </c>
      <c r="Y6" s="44">
        <v>6</v>
      </c>
      <c r="Z6" s="43">
        <v>5.4</v>
      </c>
      <c r="AA6" s="43">
        <v>8.1999999999999993</v>
      </c>
      <c r="AB6" s="43">
        <v>0.3</v>
      </c>
      <c r="AC6" s="43">
        <v>13.299999999999999</v>
      </c>
      <c r="AD6" s="44">
        <v>3</v>
      </c>
      <c r="AE6" s="43">
        <v>5.7</v>
      </c>
      <c r="AF6" s="43">
        <v>8.3999999999999986</v>
      </c>
      <c r="AG6" s="43">
        <v>0</v>
      </c>
      <c r="AH6" s="43">
        <v>14.1</v>
      </c>
      <c r="AI6" s="20">
        <v>2</v>
      </c>
      <c r="AN6" s="54"/>
      <c r="AO6" s="55"/>
      <c r="AP6" s="55"/>
      <c r="AQ6" s="54"/>
      <c r="AR6" s="54"/>
    </row>
    <row r="7" spans="1:44" ht="12.75" customHeight="1" x14ac:dyDescent="0.2">
      <c r="A7" s="40" t="s">
        <v>85</v>
      </c>
      <c r="B7" s="7" t="s">
        <v>352</v>
      </c>
      <c r="C7" s="7">
        <v>0</v>
      </c>
      <c r="D7" s="7" t="s">
        <v>293</v>
      </c>
      <c r="E7" s="14" t="s">
        <v>274</v>
      </c>
      <c r="F7" s="14" t="s">
        <v>349</v>
      </c>
      <c r="H7" s="41">
        <v>6</v>
      </c>
      <c r="I7" s="42">
        <v>53.05</v>
      </c>
      <c r="J7" s="29"/>
      <c r="K7" s="29"/>
      <c r="L7" s="29"/>
      <c r="M7" s="29"/>
      <c r="N7" s="29"/>
      <c r="O7" s="29"/>
      <c r="P7" s="18">
        <v>4.5</v>
      </c>
      <c r="Q7" s="43">
        <v>8.25</v>
      </c>
      <c r="R7" s="43">
        <v>0</v>
      </c>
      <c r="S7" s="43">
        <v>12.75</v>
      </c>
      <c r="T7" s="44">
        <v>18</v>
      </c>
      <c r="U7" s="43">
        <v>5.0999999999999996</v>
      </c>
      <c r="V7" s="43">
        <v>9.3000000000000007</v>
      </c>
      <c r="W7" s="43">
        <v>0</v>
      </c>
      <c r="X7" s="43">
        <v>14.4</v>
      </c>
      <c r="Y7" s="44">
        <v>10</v>
      </c>
      <c r="Z7" s="43">
        <v>5.4</v>
      </c>
      <c r="AA7" s="43">
        <v>7.7999999999999989</v>
      </c>
      <c r="AB7" s="43">
        <v>0.1</v>
      </c>
      <c r="AC7" s="43">
        <v>13.1</v>
      </c>
      <c r="AD7" s="44">
        <v>6</v>
      </c>
      <c r="AE7" s="43">
        <v>5.4</v>
      </c>
      <c r="AF7" s="43">
        <v>7.4</v>
      </c>
      <c r="AG7" s="43">
        <v>0</v>
      </c>
      <c r="AH7" s="43">
        <v>12.8</v>
      </c>
      <c r="AI7" s="20">
        <v>9</v>
      </c>
      <c r="AN7" s="54"/>
      <c r="AO7" s="55"/>
      <c r="AP7" s="55"/>
      <c r="AQ7" s="54"/>
      <c r="AR7" s="54"/>
    </row>
    <row r="8" spans="1:44" ht="12.75" customHeight="1" x14ac:dyDescent="0.2">
      <c r="A8" s="29" t="s">
        <v>86</v>
      </c>
      <c r="B8" s="7" t="s">
        <v>353</v>
      </c>
      <c r="C8" s="7">
        <v>0</v>
      </c>
      <c r="D8" s="7" t="s">
        <v>293</v>
      </c>
      <c r="E8" s="14" t="s">
        <v>274</v>
      </c>
      <c r="F8" s="14" t="s">
        <v>349</v>
      </c>
      <c r="H8" s="41">
        <v>3</v>
      </c>
      <c r="I8" s="42">
        <v>54.850000000000009</v>
      </c>
      <c r="J8" s="29"/>
      <c r="K8" s="29"/>
      <c r="L8" s="29"/>
      <c r="M8" s="29"/>
      <c r="N8" s="29"/>
      <c r="O8" s="29"/>
      <c r="P8" s="18">
        <v>4.5</v>
      </c>
      <c r="Q8" s="43">
        <v>8.8500000000000014</v>
      </c>
      <c r="R8" s="43">
        <v>0</v>
      </c>
      <c r="S8" s="43">
        <v>13.350000000000001</v>
      </c>
      <c r="T8" s="44">
        <v>5</v>
      </c>
      <c r="U8" s="43">
        <v>5.0999999999999996</v>
      </c>
      <c r="V8" s="43">
        <v>9.5</v>
      </c>
      <c r="W8" s="43">
        <v>0</v>
      </c>
      <c r="X8" s="43">
        <v>14.6</v>
      </c>
      <c r="Y8" s="44">
        <v>2</v>
      </c>
      <c r="Z8" s="43">
        <v>5.7</v>
      </c>
      <c r="AA8" s="43">
        <v>7.9999999999999991</v>
      </c>
      <c r="AB8" s="43">
        <v>0</v>
      </c>
      <c r="AC8" s="43">
        <v>13.7</v>
      </c>
      <c r="AD8" s="44">
        <v>2</v>
      </c>
      <c r="AE8" s="43">
        <v>5.7</v>
      </c>
      <c r="AF8" s="43">
        <v>7.4999999999999991</v>
      </c>
      <c r="AG8" s="43">
        <v>0</v>
      </c>
      <c r="AH8" s="43">
        <v>13.2</v>
      </c>
      <c r="AI8" s="20">
        <v>6</v>
      </c>
      <c r="AN8" s="54"/>
      <c r="AO8" s="55"/>
      <c r="AP8" s="55"/>
      <c r="AQ8" s="54"/>
      <c r="AR8" s="54"/>
    </row>
    <row r="9" spans="1:44" ht="12.75" customHeight="1" x14ac:dyDescent="0.2">
      <c r="A9" s="40" t="s">
        <v>87</v>
      </c>
      <c r="B9" s="7" t="s">
        <v>354</v>
      </c>
      <c r="C9" s="7">
        <v>0</v>
      </c>
      <c r="D9" s="7" t="s">
        <v>296</v>
      </c>
      <c r="E9" s="14" t="s">
        <v>274</v>
      </c>
      <c r="F9" s="14" t="s">
        <v>349</v>
      </c>
      <c r="H9" s="41">
        <v>1</v>
      </c>
      <c r="I9" s="42">
        <v>56.099999999999994</v>
      </c>
      <c r="J9" s="29"/>
      <c r="K9" s="29"/>
      <c r="L9" s="29"/>
      <c r="M9" s="29"/>
      <c r="N9" s="29"/>
      <c r="O9" s="29"/>
      <c r="P9" s="18">
        <v>4.5</v>
      </c>
      <c r="Q9" s="43">
        <v>8.6999999999999993</v>
      </c>
      <c r="R9" s="43">
        <v>0</v>
      </c>
      <c r="S9" s="43">
        <v>13.2</v>
      </c>
      <c r="T9" s="44">
        <v>11</v>
      </c>
      <c r="U9" s="43">
        <v>5.0999999999999996</v>
      </c>
      <c r="V9" s="43">
        <v>9.4</v>
      </c>
      <c r="W9" s="43">
        <v>0</v>
      </c>
      <c r="X9" s="43">
        <v>14.5</v>
      </c>
      <c r="Y9" s="44">
        <v>6</v>
      </c>
      <c r="Z9" s="43">
        <v>5.7</v>
      </c>
      <c r="AA9" s="43">
        <v>8.6999999999999993</v>
      </c>
      <c r="AB9" s="43">
        <v>0</v>
      </c>
      <c r="AC9" s="43">
        <v>14.399999999999999</v>
      </c>
      <c r="AD9" s="44">
        <v>1</v>
      </c>
      <c r="AE9" s="43">
        <v>5.7</v>
      </c>
      <c r="AF9" s="43">
        <v>8.3000000000000007</v>
      </c>
      <c r="AG9" s="43">
        <v>0</v>
      </c>
      <c r="AH9" s="43">
        <v>14</v>
      </c>
      <c r="AI9" s="20">
        <v>3</v>
      </c>
      <c r="AN9" s="54"/>
      <c r="AO9" s="55"/>
      <c r="AP9" s="55"/>
      <c r="AQ9" s="54"/>
      <c r="AR9" s="54"/>
    </row>
    <row r="10" spans="1:44" ht="12.75" customHeight="1" x14ac:dyDescent="0.2">
      <c r="A10" s="40" t="s">
        <v>88</v>
      </c>
      <c r="B10" s="7" t="s">
        <v>355</v>
      </c>
      <c r="C10" s="7">
        <v>0</v>
      </c>
      <c r="D10" s="7" t="s">
        <v>296</v>
      </c>
      <c r="E10" s="14" t="s">
        <v>274</v>
      </c>
      <c r="F10" s="14" t="s">
        <v>349</v>
      </c>
      <c r="H10" s="41">
        <v>5</v>
      </c>
      <c r="I10" s="42">
        <v>54.05</v>
      </c>
      <c r="J10" s="29"/>
      <c r="K10" s="29"/>
      <c r="L10" s="29"/>
      <c r="M10" s="29"/>
      <c r="N10" s="29"/>
      <c r="O10" s="29"/>
      <c r="P10" s="18">
        <v>4.5</v>
      </c>
      <c r="Q10" s="43">
        <v>8.8500000000000014</v>
      </c>
      <c r="R10" s="43">
        <v>0</v>
      </c>
      <c r="S10" s="43">
        <v>13.350000000000001</v>
      </c>
      <c r="T10" s="44">
        <v>5</v>
      </c>
      <c r="U10" s="43">
        <v>4.8</v>
      </c>
      <c r="V10" s="43">
        <v>9.6999999999999993</v>
      </c>
      <c r="W10" s="43">
        <v>0</v>
      </c>
      <c r="X10" s="43">
        <v>14.5</v>
      </c>
      <c r="Y10" s="44">
        <v>6</v>
      </c>
      <c r="Z10" s="43">
        <v>5.4</v>
      </c>
      <c r="AA10" s="43">
        <v>8.6</v>
      </c>
      <c r="AB10" s="43">
        <v>0.8</v>
      </c>
      <c r="AC10" s="43">
        <v>13.2</v>
      </c>
      <c r="AD10" s="44">
        <v>5</v>
      </c>
      <c r="AE10" s="43">
        <v>5.7</v>
      </c>
      <c r="AF10" s="43">
        <v>7.3</v>
      </c>
      <c r="AG10" s="43">
        <v>0</v>
      </c>
      <c r="AH10" s="43">
        <v>13</v>
      </c>
      <c r="AI10" s="20">
        <v>8</v>
      </c>
      <c r="AN10" s="54"/>
      <c r="AO10" s="55"/>
      <c r="AP10" s="55"/>
      <c r="AQ10" s="54"/>
      <c r="AR10" s="54"/>
    </row>
    <row r="11" spans="1:44" ht="12.75" customHeight="1" x14ac:dyDescent="0.2">
      <c r="A11" s="40" t="s">
        <v>89</v>
      </c>
      <c r="B11" s="7" t="s">
        <v>356</v>
      </c>
      <c r="C11" s="7">
        <v>0</v>
      </c>
      <c r="D11" s="7" t="s">
        <v>296</v>
      </c>
      <c r="E11" s="14" t="s">
        <v>274</v>
      </c>
      <c r="F11" s="14" t="s">
        <v>349</v>
      </c>
      <c r="H11" s="41">
        <v>4</v>
      </c>
      <c r="I11" s="42">
        <v>54.75</v>
      </c>
      <c r="J11" s="29"/>
      <c r="K11" s="29"/>
      <c r="L11" s="29"/>
      <c r="M11" s="29"/>
      <c r="N11" s="29"/>
      <c r="O11" s="29"/>
      <c r="P11" s="18">
        <v>4.5</v>
      </c>
      <c r="Q11" s="43">
        <v>8.5500000000000007</v>
      </c>
      <c r="R11" s="43">
        <v>0</v>
      </c>
      <c r="S11" s="43">
        <v>13.05</v>
      </c>
      <c r="T11" s="44">
        <v>14</v>
      </c>
      <c r="U11" s="43">
        <v>4.8</v>
      </c>
      <c r="V11" s="43">
        <v>9.4000000000000021</v>
      </c>
      <c r="W11" s="43">
        <v>0</v>
      </c>
      <c r="X11" s="43">
        <v>14.200000000000001</v>
      </c>
      <c r="Y11" s="44">
        <v>14</v>
      </c>
      <c r="Z11" s="43">
        <v>5.7</v>
      </c>
      <c r="AA11" s="43">
        <v>7.6999999999999984</v>
      </c>
      <c r="AB11" s="43">
        <v>0.1</v>
      </c>
      <c r="AC11" s="43">
        <v>13.299999999999999</v>
      </c>
      <c r="AD11" s="44">
        <v>3</v>
      </c>
      <c r="AE11" s="43">
        <v>5.7</v>
      </c>
      <c r="AF11" s="43">
        <v>8.5</v>
      </c>
      <c r="AG11" s="43">
        <v>0</v>
      </c>
      <c r="AH11" s="43">
        <v>14.2</v>
      </c>
      <c r="AI11" s="20">
        <v>1</v>
      </c>
      <c r="AN11" s="54"/>
      <c r="AO11" s="55"/>
      <c r="AP11" s="55"/>
      <c r="AQ11" s="54"/>
      <c r="AR11" s="54"/>
    </row>
    <row r="12" spans="1:44" ht="12.75" customHeight="1" x14ac:dyDescent="0.2">
      <c r="A12" s="40" t="s">
        <v>90</v>
      </c>
      <c r="B12" s="7" t="s">
        <v>357</v>
      </c>
      <c r="C12" s="7">
        <v>0</v>
      </c>
      <c r="D12" s="7" t="s">
        <v>300</v>
      </c>
      <c r="E12" s="14" t="s">
        <v>274</v>
      </c>
      <c r="F12" s="14" t="s">
        <v>349</v>
      </c>
      <c r="H12" s="41">
        <v>7</v>
      </c>
      <c r="I12" s="42">
        <v>51.75</v>
      </c>
      <c r="J12" s="29"/>
      <c r="K12" s="29"/>
      <c r="L12" s="29"/>
      <c r="M12" s="29"/>
      <c r="N12" s="29"/>
      <c r="O12" s="29"/>
      <c r="P12" s="18">
        <v>4.5</v>
      </c>
      <c r="Q12" s="43">
        <v>8.6499999999999986</v>
      </c>
      <c r="R12" s="43">
        <v>0</v>
      </c>
      <c r="S12" s="43">
        <v>13.149999999999999</v>
      </c>
      <c r="T12" s="44">
        <v>13</v>
      </c>
      <c r="U12" s="43">
        <v>5.0999999999999996</v>
      </c>
      <c r="V12" s="43">
        <v>9.5</v>
      </c>
      <c r="W12" s="43">
        <v>0</v>
      </c>
      <c r="X12" s="43">
        <v>14.6</v>
      </c>
      <c r="Y12" s="44">
        <v>2</v>
      </c>
      <c r="Z12" s="43">
        <v>5.0999999999999996</v>
      </c>
      <c r="AA12" s="43">
        <v>7.5</v>
      </c>
      <c r="AB12" s="43">
        <v>2</v>
      </c>
      <c r="AC12" s="43">
        <v>10.6</v>
      </c>
      <c r="AD12" s="44">
        <v>20</v>
      </c>
      <c r="AE12" s="43">
        <v>5.4</v>
      </c>
      <c r="AF12" s="43">
        <v>8</v>
      </c>
      <c r="AG12" s="43">
        <v>0</v>
      </c>
      <c r="AH12" s="43">
        <v>13.4</v>
      </c>
      <c r="AI12" s="20">
        <v>5</v>
      </c>
      <c r="AN12" s="54"/>
      <c r="AO12" s="55"/>
      <c r="AP12" s="55"/>
      <c r="AQ12" s="54"/>
      <c r="AR12" s="54"/>
    </row>
    <row r="13" spans="1:44" ht="12.75" customHeight="1" x14ac:dyDescent="0.2">
      <c r="A13" s="40" t="s">
        <v>91</v>
      </c>
      <c r="B13" s="7" t="s">
        <v>358</v>
      </c>
      <c r="C13" s="7">
        <v>0</v>
      </c>
      <c r="D13" s="7" t="s">
        <v>273</v>
      </c>
      <c r="E13" s="14" t="s">
        <v>274</v>
      </c>
      <c r="F13" s="14" t="s">
        <v>349</v>
      </c>
      <c r="H13" s="41">
        <v>8</v>
      </c>
      <c r="I13" s="42">
        <v>51.25</v>
      </c>
      <c r="J13" s="29"/>
      <c r="K13" s="29"/>
      <c r="L13" s="29"/>
      <c r="M13" s="29"/>
      <c r="N13" s="29"/>
      <c r="O13" s="29"/>
      <c r="P13" s="18">
        <v>4.5</v>
      </c>
      <c r="Q13" s="43">
        <v>8.4499999999999993</v>
      </c>
      <c r="R13" s="43">
        <v>0</v>
      </c>
      <c r="S13" s="43">
        <v>12.95</v>
      </c>
      <c r="T13" s="44">
        <v>16</v>
      </c>
      <c r="U13" s="43">
        <v>4.8</v>
      </c>
      <c r="V13" s="43">
        <v>9.6999999999999993</v>
      </c>
      <c r="W13" s="43">
        <v>0</v>
      </c>
      <c r="X13" s="43">
        <v>14.5</v>
      </c>
      <c r="Y13" s="44">
        <v>6</v>
      </c>
      <c r="Z13" s="43">
        <v>4.2</v>
      </c>
      <c r="AA13" s="43">
        <v>7.3999999999999986</v>
      </c>
      <c r="AB13" s="43">
        <v>0.3</v>
      </c>
      <c r="AC13" s="43">
        <v>11.299999999999999</v>
      </c>
      <c r="AD13" s="44">
        <v>14</v>
      </c>
      <c r="AE13" s="43">
        <v>5.0999999999999996</v>
      </c>
      <c r="AF13" s="43">
        <v>7.4</v>
      </c>
      <c r="AG13" s="43">
        <v>0</v>
      </c>
      <c r="AH13" s="43">
        <v>12.5</v>
      </c>
      <c r="AI13" s="20">
        <v>14</v>
      </c>
      <c r="AN13" s="54"/>
      <c r="AO13" s="55"/>
      <c r="AP13" s="55"/>
      <c r="AQ13" s="54"/>
      <c r="AR13" s="54"/>
    </row>
    <row r="14" spans="1:44" ht="12.75" customHeight="1" x14ac:dyDescent="0.2">
      <c r="A14" s="40" t="s">
        <v>92</v>
      </c>
      <c r="B14" s="7" t="s">
        <v>359</v>
      </c>
      <c r="C14" s="7">
        <v>0</v>
      </c>
      <c r="D14" s="7" t="s">
        <v>273</v>
      </c>
      <c r="E14" s="14" t="s">
        <v>274</v>
      </c>
      <c r="F14" s="14" t="s">
        <v>349</v>
      </c>
      <c r="H14" s="41">
        <v>16</v>
      </c>
      <c r="I14" s="42">
        <v>0</v>
      </c>
      <c r="J14" s="29"/>
      <c r="K14" s="29"/>
      <c r="L14" s="29"/>
      <c r="M14" s="29"/>
      <c r="N14" s="29"/>
      <c r="O14" s="29"/>
      <c r="P14" s="18">
        <v>0</v>
      </c>
      <c r="Q14" s="43">
        <v>0</v>
      </c>
      <c r="R14" s="43">
        <v>0</v>
      </c>
      <c r="S14" s="43">
        <v>0</v>
      </c>
      <c r="T14" s="44">
        <v>24</v>
      </c>
      <c r="U14" s="43">
        <v>0</v>
      </c>
      <c r="V14" s="43">
        <v>0</v>
      </c>
      <c r="W14" s="43">
        <v>0</v>
      </c>
      <c r="X14" s="43">
        <v>0</v>
      </c>
      <c r="Y14" s="44">
        <v>24</v>
      </c>
      <c r="Z14" s="43">
        <v>0</v>
      </c>
      <c r="AA14" s="43">
        <v>0</v>
      </c>
      <c r="AB14" s="43">
        <v>0</v>
      </c>
      <c r="AC14" s="43">
        <v>0</v>
      </c>
      <c r="AD14" s="44">
        <v>24</v>
      </c>
      <c r="AE14" s="43">
        <v>0</v>
      </c>
      <c r="AF14" s="43">
        <v>0</v>
      </c>
      <c r="AG14" s="43">
        <v>0</v>
      </c>
      <c r="AH14" s="43">
        <v>0</v>
      </c>
      <c r="AI14" s="20">
        <v>24</v>
      </c>
      <c r="AN14" s="54"/>
      <c r="AO14" s="55"/>
      <c r="AP14" s="55"/>
      <c r="AQ14" s="54"/>
      <c r="AR14" s="54"/>
    </row>
    <row r="15" spans="1:44" ht="12.75" customHeight="1" x14ac:dyDescent="0.2">
      <c r="A15" s="40" t="s">
        <v>93</v>
      </c>
      <c r="B15" s="7" t="s">
        <v>360</v>
      </c>
      <c r="C15" s="7">
        <v>0</v>
      </c>
      <c r="D15" s="7" t="s">
        <v>273</v>
      </c>
      <c r="E15" s="14" t="s">
        <v>274</v>
      </c>
      <c r="F15" s="14" t="s">
        <v>349</v>
      </c>
      <c r="H15" s="41">
        <v>14</v>
      </c>
      <c r="I15" s="42">
        <v>44</v>
      </c>
      <c r="J15" s="29"/>
      <c r="K15" s="29"/>
      <c r="L15" s="29"/>
      <c r="M15" s="29"/>
      <c r="N15" s="29"/>
      <c r="O15" s="29"/>
      <c r="P15" s="18">
        <v>4.5</v>
      </c>
      <c r="Q15" s="43">
        <v>8.5</v>
      </c>
      <c r="R15" s="43">
        <v>0</v>
      </c>
      <c r="S15" s="43">
        <v>13</v>
      </c>
      <c r="T15" s="44">
        <v>15</v>
      </c>
      <c r="U15" s="43">
        <v>4.5</v>
      </c>
      <c r="V15" s="43">
        <v>8</v>
      </c>
      <c r="W15" s="43">
        <v>0</v>
      </c>
      <c r="X15" s="43">
        <v>12.5</v>
      </c>
      <c r="Y15" s="44">
        <v>21</v>
      </c>
      <c r="Z15" s="43">
        <v>4.2</v>
      </c>
      <c r="AA15" s="43">
        <v>6.9999999999999991</v>
      </c>
      <c r="AB15" s="43">
        <v>4</v>
      </c>
      <c r="AC15" s="43">
        <v>7.1999999999999993</v>
      </c>
      <c r="AD15" s="44">
        <v>23</v>
      </c>
      <c r="AE15" s="43">
        <v>5.0999999999999996</v>
      </c>
      <c r="AF15" s="43">
        <v>6.2000000000000011</v>
      </c>
      <c r="AG15" s="43">
        <v>0</v>
      </c>
      <c r="AH15" s="43">
        <v>11.3</v>
      </c>
      <c r="AI15" s="20">
        <v>22</v>
      </c>
      <c r="AN15" s="54"/>
      <c r="AO15" s="55"/>
      <c r="AP15" s="55"/>
      <c r="AQ15" s="54"/>
      <c r="AR15" s="54"/>
    </row>
    <row r="16" spans="1:44" ht="12.75" customHeight="1" x14ac:dyDescent="0.2">
      <c r="A16" s="40" t="s">
        <v>94</v>
      </c>
      <c r="B16" s="7" t="s">
        <v>361</v>
      </c>
      <c r="C16" s="7">
        <v>0</v>
      </c>
      <c r="D16" s="7" t="s">
        <v>304</v>
      </c>
      <c r="E16" s="14" t="s">
        <v>274</v>
      </c>
      <c r="F16" s="14" t="s">
        <v>349</v>
      </c>
      <c r="H16" s="41">
        <v>12</v>
      </c>
      <c r="I16" s="42">
        <v>49.7</v>
      </c>
      <c r="J16" s="29"/>
      <c r="K16" s="29"/>
      <c r="L16" s="29"/>
      <c r="M16" s="29"/>
      <c r="N16" s="29"/>
      <c r="O16" s="29"/>
      <c r="P16" s="18">
        <v>3.8</v>
      </c>
      <c r="Q16" s="43">
        <v>8.5</v>
      </c>
      <c r="R16" s="43">
        <v>0</v>
      </c>
      <c r="S16" s="43">
        <v>12.3</v>
      </c>
      <c r="T16" s="44">
        <v>21</v>
      </c>
      <c r="U16" s="43">
        <v>3.9</v>
      </c>
      <c r="V16" s="43">
        <v>9.5</v>
      </c>
      <c r="W16" s="43">
        <v>1</v>
      </c>
      <c r="X16" s="43">
        <v>12.4</v>
      </c>
      <c r="Y16" s="44">
        <v>22</v>
      </c>
      <c r="Z16" s="43">
        <v>4.5</v>
      </c>
      <c r="AA16" s="43">
        <v>7.8000000000000007</v>
      </c>
      <c r="AB16" s="43">
        <v>0.1</v>
      </c>
      <c r="AC16" s="43">
        <v>12.200000000000001</v>
      </c>
      <c r="AD16" s="44">
        <v>9</v>
      </c>
      <c r="AE16" s="43">
        <v>4.8</v>
      </c>
      <c r="AF16" s="43">
        <v>8</v>
      </c>
      <c r="AG16" s="43">
        <v>0</v>
      </c>
      <c r="AH16" s="43">
        <v>12.8</v>
      </c>
      <c r="AI16" s="20">
        <v>9</v>
      </c>
      <c r="AN16" s="54"/>
      <c r="AO16" s="55"/>
      <c r="AP16" s="55"/>
      <c r="AQ16" s="54"/>
      <c r="AR16" s="54"/>
    </row>
    <row r="17" spans="1:44" ht="12.75" customHeight="1" x14ac:dyDescent="0.2">
      <c r="A17" s="40" t="s">
        <v>95</v>
      </c>
      <c r="B17" s="7" t="s">
        <v>362</v>
      </c>
      <c r="C17" s="7">
        <v>0</v>
      </c>
      <c r="D17" s="7" t="s">
        <v>304</v>
      </c>
      <c r="E17" s="14" t="s">
        <v>274</v>
      </c>
      <c r="F17" s="14" t="s">
        <v>349</v>
      </c>
      <c r="H17" s="41">
        <v>9</v>
      </c>
      <c r="I17" s="42">
        <v>50.95</v>
      </c>
      <c r="J17" s="29"/>
      <c r="K17" s="29"/>
      <c r="L17" s="29"/>
      <c r="M17" s="29"/>
      <c r="N17" s="29"/>
      <c r="O17" s="29"/>
      <c r="P17" s="18">
        <v>4.5</v>
      </c>
      <c r="Q17" s="43">
        <v>8.8500000000000014</v>
      </c>
      <c r="R17" s="43">
        <v>0</v>
      </c>
      <c r="S17" s="43">
        <v>13.350000000000001</v>
      </c>
      <c r="T17" s="44">
        <v>5</v>
      </c>
      <c r="U17" s="43">
        <v>4.8</v>
      </c>
      <c r="V17" s="43">
        <v>9</v>
      </c>
      <c r="W17" s="43">
        <v>0</v>
      </c>
      <c r="X17" s="43">
        <v>13.8</v>
      </c>
      <c r="Y17" s="44">
        <v>18</v>
      </c>
      <c r="Z17" s="43">
        <v>4.5</v>
      </c>
      <c r="AA17" s="43">
        <v>6.5</v>
      </c>
      <c r="AB17" s="43">
        <v>0</v>
      </c>
      <c r="AC17" s="43">
        <v>11</v>
      </c>
      <c r="AD17" s="44">
        <v>17</v>
      </c>
      <c r="AE17" s="43">
        <v>5.0999999999999996</v>
      </c>
      <c r="AF17" s="43">
        <v>7.7000000000000011</v>
      </c>
      <c r="AG17" s="43">
        <v>0</v>
      </c>
      <c r="AH17" s="43">
        <v>12.8</v>
      </c>
      <c r="AI17" s="20">
        <v>9</v>
      </c>
      <c r="AN17" s="54"/>
      <c r="AO17" s="55"/>
      <c r="AP17" s="55"/>
      <c r="AQ17" s="54"/>
      <c r="AR17" s="54"/>
    </row>
    <row r="18" spans="1:44" ht="12.75" customHeight="1" x14ac:dyDescent="0.2">
      <c r="A18" s="40" t="s">
        <v>96</v>
      </c>
      <c r="B18" s="7" t="s">
        <v>363</v>
      </c>
      <c r="C18" s="7">
        <v>0</v>
      </c>
      <c r="D18" s="7" t="s">
        <v>304</v>
      </c>
      <c r="E18" s="14" t="s">
        <v>274</v>
      </c>
      <c r="F18" s="14" t="s">
        <v>349</v>
      </c>
      <c r="H18" s="41">
        <v>13</v>
      </c>
      <c r="I18" s="42">
        <v>45.650000000000006</v>
      </c>
      <c r="J18" s="29"/>
      <c r="K18" s="29"/>
      <c r="L18" s="29"/>
      <c r="M18" s="29"/>
      <c r="N18" s="29"/>
      <c r="O18" s="29"/>
      <c r="P18" s="18">
        <v>2.25</v>
      </c>
      <c r="Q18" s="43">
        <v>4.4000000000000004</v>
      </c>
      <c r="R18" s="43">
        <v>0</v>
      </c>
      <c r="S18" s="43">
        <v>6.65</v>
      </c>
      <c r="T18" s="44">
        <v>23</v>
      </c>
      <c r="U18" s="43">
        <v>5.0999999999999996</v>
      </c>
      <c r="V18" s="43">
        <v>9.1</v>
      </c>
      <c r="W18" s="43">
        <v>0</v>
      </c>
      <c r="X18" s="43">
        <v>14.2</v>
      </c>
      <c r="Y18" s="44">
        <v>16</v>
      </c>
      <c r="Z18" s="43">
        <v>4.5</v>
      </c>
      <c r="AA18" s="43">
        <v>7.3000000000000007</v>
      </c>
      <c r="AB18" s="43">
        <v>0.1</v>
      </c>
      <c r="AC18" s="43">
        <v>11.700000000000001</v>
      </c>
      <c r="AD18" s="44">
        <v>11</v>
      </c>
      <c r="AE18" s="43">
        <v>5.4</v>
      </c>
      <c r="AF18" s="43">
        <v>7.7000000000000011</v>
      </c>
      <c r="AG18" s="43">
        <v>0</v>
      </c>
      <c r="AH18" s="43">
        <v>13.100000000000001</v>
      </c>
      <c r="AI18" s="20">
        <v>7</v>
      </c>
      <c r="AN18" s="54"/>
      <c r="AO18" s="55"/>
      <c r="AP18" s="55"/>
      <c r="AQ18" s="54"/>
      <c r="AR18" s="54"/>
    </row>
    <row r="19" spans="1:44" ht="12.75" customHeight="1" x14ac:dyDescent="0.2">
      <c r="A19" s="40" t="s">
        <v>97</v>
      </c>
      <c r="B19" s="7" t="s">
        <v>364</v>
      </c>
      <c r="C19" s="7">
        <v>0</v>
      </c>
      <c r="D19" s="7" t="s">
        <v>304</v>
      </c>
      <c r="E19" s="14" t="s">
        <v>274</v>
      </c>
      <c r="F19" s="14" t="s">
        <v>349</v>
      </c>
      <c r="H19" s="41">
        <v>15</v>
      </c>
      <c r="I19" s="42">
        <v>43.800000000000004</v>
      </c>
      <c r="J19" s="29"/>
      <c r="K19" s="29"/>
      <c r="L19" s="29"/>
      <c r="M19" s="29"/>
      <c r="N19" s="29"/>
      <c r="O19" s="29"/>
      <c r="P19" s="18">
        <v>2.25</v>
      </c>
      <c r="Q19" s="43">
        <v>4.6500000000000004</v>
      </c>
      <c r="R19" s="43">
        <v>0</v>
      </c>
      <c r="S19" s="43">
        <v>6.9</v>
      </c>
      <c r="T19" s="44">
        <v>22</v>
      </c>
      <c r="U19" s="43">
        <v>3.9</v>
      </c>
      <c r="V19" s="43">
        <v>9.4</v>
      </c>
      <c r="W19" s="43">
        <v>0</v>
      </c>
      <c r="X19" s="43">
        <v>13.3</v>
      </c>
      <c r="Y19" s="44">
        <v>20</v>
      </c>
      <c r="Z19" s="43">
        <v>4.5</v>
      </c>
      <c r="AA19" s="43">
        <v>6.6999999999999993</v>
      </c>
      <c r="AB19" s="43">
        <v>0</v>
      </c>
      <c r="AC19" s="43">
        <v>11.2</v>
      </c>
      <c r="AD19" s="44">
        <v>15</v>
      </c>
      <c r="AE19" s="43">
        <v>4.8</v>
      </c>
      <c r="AF19" s="43">
        <v>7.6000000000000005</v>
      </c>
      <c r="AG19" s="43">
        <v>0</v>
      </c>
      <c r="AH19" s="43">
        <v>12.4</v>
      </c>
      <c r="AI19" s="20">
        <v>17</v>
      </c>
      <c r="AN19" s="54"/>
      <c r="AO19" s="55"/>
      <c r="AP19" s="55"/>
      <c r="AQ19" s="54"/>
      <c r="AR19" s="54"/>
    </row>
    <row r="20" spans="1:44" ht="12.75" customHeight="1" x14ac:dyDescent="0.2">
      <c r="A20" s="47"/>
      <c r="B20" s="14"/>
      <c r="C20" s="14"/>
      <c r="D20" s="14"/>
      <c r="E20" s="14"/>
      <c r="F20" s="14"/>
      <c r="H20" s="48"/>
      <c r="I20" s="49"/>
      <c r="P20" s="24"/>
      <c r="Q20" s="50"/>
      <c r="R20" s="50"/>
      <c r="S20" s="50"/>
      <c r="T20" s="20"/>
      <c r="U20" s="50"/>
      <c r="V20" s="50"/>
      <c r="W20" s="50"/>
      <c r="X20" s="50"/>
      <c r="Y20" s="20"/>
      <c r="Z20" s="50"/>
      <c r="AA20" s="50"/>
      <c r="AB20" s="50"/>
      <c r="AC20" s="50"/>
      <c r="AD20" s="20"/>
      <c r="AE20" s="50"/>
      <c r="AF20" s="50"/>
      <c r="AG20" s="50"/>
      <c r="AH20" s="50"/>
      <c r="AI20" s="20">
        <v>24</v>
      </c>
      <c r="AN20" s="54"/>
      <c r="AO20" s="55"/>
      <c r="AP20" s="55"/>
      <c r="AQ20" s="54"/>
      <c r="AR20" s="54"/>
    </row>
    <row r="21" spans="1:44" ht="12.75" customHeight="1" x14ac:dyDescent="0.2">
      <c r="A21" s="52" t="s">
        <v>79</v>
      </c>
      <c r="B21" s="26" t="s">
        <v>98</v>
      </c>
      <c r="C21" s="1"/>
      <c r="D21" s="6"/>
      <c r="E21" s="53" t="s">
        <v>81</v>
      </c>
      <c r="F21" s="34"/>
      <c r="H21" s="28" t="s">
        <v>3</v>
      </c>
      <c r="I21" s="28" t="s">
        <v>4</v>
      </c>
      <c r="J21" s="28"/>
      <c r="K21" s="28"/>
      <c r="L21" s="28"/>
      <c r="M21" s="28"/>
      <c r="N21" s="28"/>
      <c r="O21" s="28"/>
      <c r="P21" s="120" t="s">
        <v>5</v>
      </c>
      <c r="Q21" s="120"/>
      <c r="R21" s="120"/>
      <c r="S21" s="120"/>
      <c r="T21" s="35"/>
      <c r="U21" s="120" t="s">
        <v>6</v>
      </c>
      <c r="V21" s="120"/>
      <c r="W21" s="120"/>
      <c r="X21" s="120"/>
      <c r="Y21" s="35"/>
      <c r="Z21" s="120" t="s">
        <v>7</v>
      </c>
      <c r="AA21" s="120"/>
      <c r="AB21" s="120"/>
      <c r="AC21" s="120"/>
      <c r="AD21" s="35"/>
      <c r="AE21" s="120" t="s">
        <v>8</v>
      </c>
      <c r="AF21" s="120"/>
      <c r="AG21" s="120"/>
      <c r="AH21" s="120"/>
      <c r="AI21" s="20"/>
      <c r="AN21" s="54"/>
      <c r="AO21" s="55"/>
      <c r="AP21" s="55"/>
      <c r="AQ21" s="54"/>
      <c r="AR21" s="54"/>
    </row>
    <row r="22" spans="1:44" ht="12.75" customHeight="1" x14ac:dyDescent="0.2">
      <c r="A22" s="37"/>
      <c r="B22" s="37"/>
      <c r="C22" s="37"/>
      <c r="D22" s="37"/>
      <c r="E22" s="37"/>
      <c r="F22" s="37"/>
      <c r="H22" s="28"/>
      <c r="I22" s="28"/>
      <c r="J22" s="28"/>
      <c r="K22" s="28"/>
      <c r="L22" s="28"/>
      <c r="M22" s="28"/>
      <c r="N22" s="28"/>
      <c r="O22" s="28"/>
      <c r="P22" s="39" t="s">
        <v>9</v>
      </c>
      <c r="Q22" s="39" t="s">
        <v>10</v>
      </c>
      <c r="R22" s="39" t="s">
        <v>11</v>
      </c>
      <c r="S22" s="39" t="s">
        <v>12</v>
      </c>
      <c r="T22" s="39" t="s">
        <v>13</v>
      </c>
      <c r="U22" s="39" t="s">
        <v>14</v>
      </c>
      <c r="V22" s="39" t="s">
        <v>10</v>
      </c>
      <c r="W22" s="39" t="s">
        <v>11</v>
      </c>
      <c r="X22" s="39" t="s">
        <v>12</v>
      </c>
      <c r="Y22" s="39" t="s">
        <v>13</v>
      </c>
      <c r="Z22" s="39" t="s">
        <v>14</v>
      </c>
      <c r="AA22" s="39" t="s">
        <v>10</v>
      </c>
      <c r="AB22" s="39" t="s">
        <v>11</v>
      </c>
      <c r="AC22" s="39" t="s">
        <v>12</v>
      </c>
      <c r="AD22" s="39" t="s">
        <v>13</v>
      </c>
      <c r="AE22" s="39" t="s">
        <v>14</v>
      </c>
      <c r="AF22" s="39" t="s">
        <v>10</v>
      </c>
      <c r="AG22" s="39" t="s">
        <v>11</v>
      </c>
      <c r="AH22" s="39" t="s">
        <v>12</v>
      </c>
      <c r="AI22" s="20" t="e">
        <v>#VALUE!</v>
      </c>
      <c r="AN22" s="54"/>
      <c r="AO22" s="55"/>
      <c r="AP22" s="55"/>
      <c r="AQ22" s="54"/>
      <c r="AR22" s="54"/>
    </row>
    <row r="23" spans="1:44" ht="12.75" customHeight="1" x14ac:dyDescent="0.2">
      <c r="A23" s="40" t="s">
        <v>99</v>
      </c>
      <c r="B23" s="7" t="s">
        <v>365</v>
      </c>
      <c r="C23" s="7">
        <v>0</v>
      </c>
      <c r="D23" s="7" t="s">
        <v>272</v>
      </c>
      <c r="E23" s="14" t="s">
        <v>274</v>
      </c>
      <c r="F23" s="14" t="s">
        <v>349</v>
      </c>
      <c r="H23" s="41">
        <v>4</v>
      </c>
      <c r="I23" s="42">
        <v>52.75</v>
      </c>
      <c r="J23" s="29"/>
      <c r="K23" s="29"/>
      <c r="L23" s="29"/>
      <c r="M23" s="29"/>
      <c r="N23" s="29"/>
      <c r="O23" s="29"/>
      <c r="P23" s="18">
        <v>4.5</v>
      </c>
      <c r="Q23" s="43">
        <v>9.3500000000000014</v>
      </c>
      <c r="R23" s="43">
        <v>0</v>
      </c>
      <c r="S23" s="43">
        <v>13.850000000000001</v>
      </c>
      <c r="T23" s="44">
        <v>1</v>
      </c>
      <c r="U23" s="43">
        <v>4.8</v>
      </c>
      <c r="V23" s="43">
        <v>8.9000000000000021</v>
      </c>
      <c r="W23" s="43">
        <v>0</v>
      </c>
      <c r="X23" s="43">
        <v>13.700000000000001</v>
      </c>
      <c r="Y23" s="44">
        <v>19</v>
      </c>
      <c r="Z23" s="43">
        <v>5.4</v>
      </c>
      <c r="AA23" s="43">
        <v>7.1</v>
      </c>
      <c r="AB23" s="43">
        <v>0.1</v>
      </c>
      <c r="AC23" s="43">
        <v>12.4</v>
      </c>
      <c r="AD23" s="44">
        <v>8</v>
      </c>
      <c r="AE23" s="43">
        <v>4.8</v>
      </c>
      <c r="AF23" s="43">
        <v>8</v>
      </c>
      <c r="AG23" s="43">
        <v>0</v>
      </c>
      <c r="AH23" s="43">
        <v>12.8</v>
      </c>
      <c r="AI23" s="20">
        <v>9</v>
      </c>
      <c r="AN23" s="54"/>
      <c r="AO23" s="55"/>
      <c r="AP23" s="55"/>
      <c r="AQ23" s="54"/>
      <c r="AR23" s="54"/>
    </row>
    <row r="24" spans="1:44" ht="12.75" customHeight="1" x14ac:dyDescent="0.2">
      <c r="A24" s="40" t="s">
        <v>100</v>
      </c>
      <c r="B24" s="7" t="s">
        <v>366</v>
      </c>
      <c r="C24" s="7">
        <v>0</v>
      </c>
      <c r="D24" s="7" t="s">
        <v>272</v>
      </c>
      <c r="E24" s="14" t="s">
        <v>274</v>
      </c>
      <c r="F24" s="14" t="s">
        <v>349</v>
      </c>
      <c r="H24" s="41">
        <v>3</v>
      </c>
      <c r="I24" s="42">
        <v>52.9</v>
      </c>
      <c r="J24" s="29"/>
      <c r="K24" s="29"/>
      <c r="L24" s="29"/>
      <c r="M24" s="29"/>
      <c r="N24" s="29"/>
      <c r="O24" s="29"/>
      <c r="P24" s="18">
        <v>4.5</v>
      </c>
      <c r="Q24" s="43">
        <v>9.1</v>
      </c>
      <c r="R24" s="43">
        <v>0</v>
      </c>
      <c r="S24" s="43">
        <v>13.6</v>
      </c>
      <c r="T24" s="44">
        <v>2</v>
      </c>
      <c r="U24" s="43">
        <v>4.8</v>
      </c>
      <c r="V24" s="43">
        <v>9.5</v>
      </c>
      <c r="W24" s="43">
        <v>0</v>
      </c>
      <c r="X24" s="43">
        <v>14.3</v>
      </c>
      <c r="Y24" s="44">
        <v>13</v>
      </c>
      <c r="Z24" s="43">
        <v>5.4</v>
      </c>
      <c r="AA24" s="43">
        <v>7.5</v>
      </c>
      <c r="AB24" s="43">
        <v>0</v>
      </c>
      <c r="AC24" s="43">
        <v>12.9</v>
      </c>
      <c r="AD24" s="44">
        <v>7</v>
      </c>
      <c r="AE24" s="43">
        <v>4.5</v>
      </c>
      <c r="AF24" s="43">
        <v>7.6</v>
      </c>
      <c r="AG24" s="43">
        <v>0</v>
      </c>
      <c r="AH24" s="43">
        <v>12.1</v>
      </c>
      <c r="AI24" s="20">
        <v>21</v>
      </c>
      <c r="AN24" s="54"/>
      <c r="AO24" s="55"/>
      <c r="AP24" s="55"/>
      <c r="AQ24" s="54"/>
      <c r="AR24" s="54"/>
    </row>
    <row r="25" spans="1:44" ht="12.75" customHeight="1" x14ac:dyDescent="0.2">
      <c r="A25" s="40" t="s">
        <v>101</v>
      </c>
      <c r="B25" s="7" t="s">
        <v>367</v>
      </c>
      <c r="C25" s="7">
        <v>0</v>
      </c>
      <c r="D25" s="7" t="s">
        <v>272</v>
      </c>
      <c r="E25" s="14" t="s">
        <v>274</v>
      </c>
      <c r="F25" s="14" t="s">
        <v>349</v>
      </c>
      <c r="H25" s="41">
        <v>13</v>
      </c>
      <c r="I25" s="42">
        <v>49</v>
      </c>
      <c r="J25" s="29"/>
      <c r="K25" s="29"/>
      <c r="L25" s="29"/>
      <c r="M25" s="29"/>
      <c r="N25" s="29"/>
      <c r="O25" s="29"/>
      <c r="P25" s="18">
        <v>4.5</v>
      </c>
      <c r="Q25" s="43">
        <v>8.9</v>
      </c>
      <c r="R25" s="43">
        <v>0</v>
      </c>
      <c r="S25" s="43">
        <v>13.4</v>
      </c>
      <c r="T25" s="44">
        <v>3</v>
      </c>
      <c r="U25" s="43">
        <v>4.8</v>
      </c>
      <c r="V25" s="43">
        <v>9.1999999999999993</v>
      </c>
      <c r="W25" s="43">
        <v>0</v>
      </c>
      <c r="X25" s="43">
        <v>14</v>
      </c>
      <c r="Y25" s="44">
        <v>17</v>
      </c>
      <c r="Z25" s="43">
        <v>4.8</v>
      </c>
      <c r="AA25" s="43">
        <v>5.6000000000000005</v>
      </c>
      <c r="AB25" s="43">
        <v>0</v>
      </c>
      <c r="AC25" s="43">
        <v>10.4</v>
      </c>
      <c r="AD25" s="44">
        <v>21</v>
      </c>
      <c r="AE25" s="43">
        <v>4.5</v>
      </c>
      <c r="AF25" s="43">
        <v>6.6999999999999993</v>
      </c>
      <c r="AG25" s="43">
        <v>0</v>
      </c>
      <c r="AH25" s="43">
        <v>11.2</v>
      </c>
      <c r="AI25" s="20">
        <v>23</v>
      </c>
      <c r="AN25" s="54"/>
      <c r="AO25" s="55"/>
      <c r="AP25" s="55"/>
      <c r="AQ25" s="54"/>
      <c r="AR25" s="54"/>
    </row>
    <row r="26" spans="1:44" ht="12.75" customHeight="1" x14ac:dyDescent="0.2">
      <c r="A26" s="29" t="s">
        <v>102</v>
      </c>
      <c r="B26" s="7" t="s">
        <v>368</v>
      </c>
      <c r="C26" s="7">
        <v>0</v>
      </c>
      <c r="D26" s="7" t="s">
        <v>277</v>
      </c>
      <c r="E26" s="14" t="s">
        <v>274</v>
      </c>
      <c r="F26" s="14" t="s">
        <v>349</v>
      </c>
      <c r="H26" s="41">
        <v>14</v>
      </c>
      <c r="I26" s="42">
        <v>48.199999999999996</v>
      </c>
      <c r="J26" s="29"/>
      <c r="K26" s="29"/>
      <c r="L26" s="29"/>
      <c r="M26" s="29"/>
      <c r="N26" s="29"/>
      <c r="O26" s="29"/>
      <c r="P26" s="18">
        <v>3.8</v>
      </c>
      <c r="Q26" s="43">
        <v>8.8999999999999986</v>
      </c>
      <c r="R26" s="43">
        <v>0</v>
      </c>
      <c r="S26" s="43">
        <v>12.7</v>
      </c>
      <c r="T26" s="44">
        <v>19</v>
      </c>
      <c r="U26" s="43">
        <v>4.2</v>
      </c>
      <c r="V26" s="43">
        <v>9.1999999999999993</v>
      </c>
      <c r="W26" s="43">
        <v>1</v>
      </c>
      <c r="X26" s="43">
        <v>12.399999999999999</v>
      </c>
      <c r="Y26" s="44">
        <v>23</v>
      </c>
      <c r="Z26" s="43">
        <v>3.9</v>
      </c>
      <c r="AA26" s="43">
        <v>7.2</v>
      </c>
      <c r="AB26" s="43">
        <v>0.3</v>
      </c>
      <c r="AC26" s="43">
        <v>10.8</v>
      </c>
      <c r="AD26" s="44">
        <v>18</v>
      </c>
      <c r="AE26" s="43">
        <v>5.7</v>
      </c>
      <c r="AF26" s="43">
        <v>6.5999999999999988</v>
      </c>
      <c r="AG26" s="43">
        <v>0</v>
      </c>
      <c r="AH26" s="43">
        <v>12.299999999999999</v>
      </c>
      <c r="AI26" s="20">
        <v>19</v>
      </c>
      <c r="AN26" s="54"/>
      <c r="AO26" s="55"/>
      <c r="AP26" s="55"/>
      <c r="AQ26" s="54"/>
      <c r="AR26" s="54"/>
    </row>
    <row r="27" spans="1:44" ht="12.75" customHeight="1" x14ac:dyDescent="0.2">
      <c r="A27" s="29" t="s">
        <v>103</v>
      </c>
      <c r="B27" s="7" t="s">
        <v>369</v>
      </c>
      <c r="C27" s="7">
        <v>0</v>
      </c>
      <c r="D27" s="7" t="s">
        <v>277</v>
      </c>
      <c r="E27" s="14" t="s">
        <v>274</v>
      </c>
      <c r="F27" s="14" t="s">
        <v>349</v>
      </c>
      <c r="H27" s="41">
        <v>10</v>
      </c>
      <c r="I27" s="42">
        <v>51.3</v>
      </c>
      <c r="J27" s="29"/>
      <c r="K27" s="29"/>
      <c r="L27" s="29"/>
      <c r="M27" s="29"/>
      <c r="N27" s="29"/>
      <c r="O27" s="29"/>
      <c r="P27" s="18">
        <v>4.5</v>
      </c>
      <c r="Q27" s="43">
        <v>8.6999999999999993</v>
      </c>
      <c r="R27" s="43">
        <v>0</v>
      </c>
      <c r="S27" s="43">
        <v>13.2</v>
      </c>
      <c r="T27" s="44">
        <v>11</v>
      </c>
      <c r="U27" s="43">
        <v>5.0999999999999996</v>
      </c>
      <c r="V27" s="43">
        <v>9.5</v>
      </c>
      <c r="W27" s="43">
        <v>0</v>
      </c>
      <c r="X27" s="43">
        <v>14.6</v>
      </c>
      <c r="Y27" s="44">
        <v>2</v>
      </c>
      <c r="Z27" s="43">
        <v>4.8</v>
      </c>
      <c r="AA27" s="43">
        <v>6.0000000000000009</v>
      </c>
      <c r="AB27" s="43">
        <v>0.1</v>
      </c>
      <c r="AC27" s="43">
        <v>10.700000000000001</v>
      </c>
      <c r="AD27" s="44">
        <v>19</v>
      </c>
      <c r="AE27" s="43">
        <v>5.7</v>
      </c>
      <c r="AF27" s="43">
        <v>7.0999999999999988</v>
      </c>
      <c r="AG27" s="43">
        <v>0</v>
      </c>
      <c r="AH27" s="43">
        <v>12.799999999999999</v>
      </c>
      <c r="AI27" s="20">
        <v>13</v>
      </c>
      <c r="AN27" s="54"/>
      <c r="AO27" s="55"/>
      <c r="AP27" s="55"/>
      <c r="AQ27" s="54"/>
      <c r="AR27" s="54"/>
    </row>
    <row r="28" spans="1:44" ht="12.75" customHeight="1" x14ac:dyDescent="0.2">
      <c r="A28" s="29" t="s">
        <v>104</v>
      </c>
      <c r="B28" s="7" t="s">
        <v>370</v>
      </c>
      <c r="C28" s="7">
        <v>0</v>
      </c>
      <c r="D28" s="7" t="s">
        <v>277</v>
      </c>
      <c r="E28" s="14" t="s">
        <v>274</v>
      </c>
      <c r="F28" s="14" t="s">
        <v>349</v>
      </c>
      <c r="H28" s="41">
        <v>2</v>
      </c>
      <c r="I28" s="42">
        <v>53.199999999999996</v>
      </c>
      <c r="J28" s="29"/>
      <c r="K28" s="29"/>
      <c r="L28" s="29"/>
      <c r="M28" s="29"/>
      <c r="N28" s="29"/>
      <c r="O28" s="29"/>
      <c r="P28" s="18">
        <v>4.5</v>
      </c>
      <c r="Q28" s="43">
        <v>8.9</v>
      </c>
      <c r="R28" s="43">
        <v>0</v>
      </c>
      <c r="S28" s="43">
        <v>13.4</v>
      </c>
      <c r="T28" s="44">
        <v>3</v>
      </c>
      <c r="U28" s="43">
        <v>5.0999999999999996</v>
      </c>
      <c r="V28" s="43">
        <v>9.5</v>
      </c>
      <c r="W28" s="43">
        <v>0</v>
      </c>
      <c r="X28" s="43">
        <v>14.6</v>
      </c>
      <c r="Y28" s="44">
        <v>2</v>
      </c>
      <c r="Z28" s="43">
        <v>4.5</v>
      </c>
      <c r="AA28" s="43">
        <v>7</v>
      </c>
      <c r="AB28" s="43">
        <v>0.1</v>
      </c>
      <c r="AC28" s="43">
        <v>11.4</v>
      </c>
      <c r="AD28" s="44">
        <v>12</v>
      </c>
      <c r="AE28" s="43">
        <v>5.7</v>
      </c>
      <c r="AF28" s="43">
        <v>8.0999999999999979</v>
      </c>
      <c r="AG28" s="43">
        <v>0</v>
      </c>
      <c r="AH28" s="43">
        <v>13.799999999999999</v>
      </c>
      <c r="AI28" s="20">
        <v>4</v>
      </c>
      <c r="AN28" s="54"/>
      <c r="AO28" s="55"/>
      <c r="AP28" s="55"/>
      <c r="AQ28" s="54"/>
      <c r="AR28" s="54"/>
    </row>
    <row r="29" spans="1:44" ht="12.75" customHeight="1" x14ac:dyDescent="0.2">
      <c r="A29" s="29" t="s">
        <v>105</v>
      </c>
      <c r="B29" s="7" t="s">
        <v>371</v>
      </c>
      <c r="C29" s="7">
        <v>0</v>
      </c>
      <c r="D29" s="7" t="s">
        <v>290</v>
      </c>
      <c r="E29" s="14" t="s">
        <v>274</v>
      </c>
      <c r="F29" s="14" t="s">
        <v>349</v>
      </c>
      <c r="H29" s="41">
        <v>7</v>
      </c>
      <c r="I29" s="42">
        <v>52.1</v>
      </c>
      <c r="J29" s="29"/>
      <c r="K29" s="29"/>
      <c r="L29" s="29"/>
      <c r="M29" s="29"/>
      <c r="N29" s="29"/>
      <c r="O29" s="29"/>
      <c r="P29" s="18">
        <v>4.5</v>
      </c>
      <c r="Q29" s="43">
        <v>8.8000000000000007</v>
      </c>
      <c r="R29" s="43">
        <v>0</v>
      </c>
      <c r="S29" s="43">
        <v>13.3</v>
      </c>
      <c r="T29" s="44">
        <v>9</v>
      </c>
      <c r="U29" s="43">
        <v>5.0999999999999996</v>
      </c>
      <c r="V29" s="43">
        <v>9.3000000000000007</v>
      </c>
      <c r="W29" s="43">
        <v>0</v>
      </c>
      <c r="X29" s="43">
        <v>14.4</v>
      </c>
      <c r="Y29" s="44">
        <v>10</v>
      </c>
      <c r="Z29" s="43">
        <v>4.8</v>
      </c>
      <c r="AA29" s="43">
        <v>7.1000000000000005</v>
      </c>
      <c r="AB29" s="43">
        <v>0</v>
      </c>
      <c r="AC29" s="43">
        <v>11.9</v>
      </c>
      <c r="AD29" s="44">
        <v>10</v>
      </c>
      <c r="AE29" s="43">
        <v>5.4</v>
      </c>
      <c r="AF29" s="43">
        <v>7.1</v>
      </c>
      <c r="AG29" s="43">
        <v>0</v>
      </c>
      <c r="AH29" s="43">
        <v>12.5</v>
      </c>
      <c r="AI29" s="20">
        <v>14</v>
      </c>
      <c r="AN29" s="54"/>
      <c r="AO29" s="55"/>
      <c r="AP29" s="55"/>
      <c r="AQ29" s="54"/>
      <c r="AR29" s="54"/>
    </row>
    <row r="30" spans="1:44" ht="12.75" customHeight="1" x14ac:dyDescent="0.2">
      <c r="A30" s="40" t="s">
        <v>106</v>
      </c>
      <c r="B30" s="7" t="s">
        <v>372</v>
      </c>
      <c r="C30" s="7">
        <v>0</v>
      </c>
      <c r="D30" s="7" t="s">
        <v>270</v>
      </c>
      <c r="E30" s="14" t="s">
        <v>274</v>
      </c>
      <c r="F30" s="14" t="s">
        <v>349</v>
      </c>
      <c r="H30" s="41">
        <v>11</v>
      </c>
      <c r="I30" s="42">
        <v>51.25</v>
      </c>
      <c r="J30" s="29"/>
      <c r="K30" s="29"/>
      <c r="L30" s="29"/>
      <c r="M30" s="29"/>
      <c r="N30" s="29"/>
      <c r="O30" s="29"/>
      <c r="P30" s="18">
        <v>4.5</v>
      </c>
      <c r="Q30" s="43">
        <v>8.3500000000000014</v>
      </c>
      <c r="R30" s="43">
        <v>0</v>
      </c>
      <c r="S30" s="43">
        <v>12.850000000000001</v>
      </c>
      <c r="T30" s="44">
        <v>17</v>
      </c>
      <c r="U30" s="43">
        <v>5.0999999999999996</v>
      </c>
      <c r="V30" s="43">
        <v>9.6</v>
      </c>
      <c r="W30" s="43">
        <v>0</v>
      </c>
      <c r="X30" s="43">
        <v>14.7</v>
      </c>
      <c r="Y30" s="44">
        <v>1</v>
      </c>
      <c r="Z30" s="43">
        <v>4.8</v>
      </c>
      <c r="AA30" s="43">
        <v>6.6999999999999993</v>
      </c>
      <c r="AB30" s="43">
        <v>0.3</v>
      </c>
      <c r="AC30" s="43">
        <v>11.2</v>
      </c>
      <c r="AD30" s="44">
        <v>15</v>
      </c>
      <c r="AE30" s="43">
        <v>5.0999999999999996</v>
      </c>
      <c r="AF30" s="43">
        <v>7.4</v>
      </c>
      <c r="AG30" s="43">
        <v>0</v>
      </c>
      <c r="AH30" s="43">
        <v>12.5</v>
      </c>
      <c r="AI30" s="20">
        <v>14</v>
      </c>
      <c r="AN30" s="54"/>
      <c r="AO30" s="55"/>
      <c r="AP30" s="55"/>
      <c r="AQ30" s="54"/>
      <c r="AR30" s="54"/>
    </row>
    <row r="31" spans="1:44" ht="12.75" customHeight="1" x14ac:dyDescent="0.2">
      <c r="A31" s="40" t="s">
        <v>107</v>
      </c>
      <c r="B31" s="7" t="s">
        <v>373</v>
      </c>
      <c r="C31" s="7">
        <v>0</v>
      </c>
      <c r="D31" s="7" t="s">
        <v>293</v>
      </c>
      <c r="E31" s="14" t="s">
        <v>274</v>
      </c>
      <c r="F31" s="14" t="s">
        <v>349</v>
      </c>
      <c r="H31" s="41">
        <v>8</v>
      </c>
      <c r="I31" s="42">
        <v>51.900000000000006</v>
      </c>
      <c r="J31" s="29"/>
      <c r="K31" s="29"/>
      <c r="L31" s="29"/>
      <c r="M31" s="29"/>
      <c r="N31" s="29"/>
      <c r="O31" s="29"/>
      <c r="P31" s="18">
        <v>4.5</v>
      </c>
      <c r="Q31" s="43">
        <v>8.6</v>
      </c>
      <c r="R31" s="43">
        <v>0</v>
      </c>
      <c r="S31" s="43">
        <v>13.1</v>
      </c>
      <c r="T31" s="44" t="e">
        <v>#N/A</v>
      </c>
      <c r="U31" s="43">
        <v>5.0999999999999996</v>
      </c>
      <c r="V31" s="43">
        <v>9.3000000000000007</v>
      </c>
      <c r="W31" s="43">
        <v>0</v>
      </c>
      <c r="X31" s="43">
        <v>14.4</v>
      </c>
      <c r="Y31" s="44">
        <v>10</v>
      </c>
      <c r="Z31" s="43">
        <v>5.4</v>
      </c>
      <c r="AA31" s="43">
        <v>7.4999999999999991</v>
      </c>
      <c r="AB31" s="43">
        <v>0.8</v>
      </c>
      <c r="AC31" s="43">
        <v>12.1</v>
      </c>
      <c r="AD31" s="44" t="e">
        <v>#N/A</v>
      </c>
      <c r="AE31" s="43">
        <v>5.4</v>
      </c>
      <c r="AF31" s="43">
        <v>6.9</v>
      </c>
      <c r="AG31" s="43">
        <v>0</v>
      </c>
      <c r="AH31" s="43">
        <v>12.3</v>
      </c>
      <c r="AN31" s="54"/>
      <c r="AO31" s="55"/>
      <c r="AP31" s="55"/>
      <c r="AQ31" s="54"/>
      <c r="AR31" s="54"/>
    </row>
    <row r="32" spans="1:44" ht="12.75" customHeight="1" x14ac:dyDescent="0.2">
      <c r="A32" s="40" t="s">
        <v>108</v>
      </c>
      <c r="B32" s="7" t="s">
        <v>374</v>
      </c>
      <c r="C32" s="7">
        <v>0</v>
      </c>
      <c r="D32" s="7" t="s">
        <v>293</v>
      </c>
      <c r="E32" s="14" t="s">
        <v>274</v>
      </c>
      <c r="F32" s="14" t="s">
        <v>349</v>
      </c>
      <c r="H32" s="41">
        <v>15</v>
      </c>
      <c r="I32" s="42">
        <v>45.999999999999993</v>
      </c>
      <c r="J32" s="29"/>
      <c r="K32" s="29"/>
      <c r="L32" s="29"/>
      <c r="M32" s="29"/>
      <c r="N32" s="29"/>
      <c r="O32" s="29"/>
      <c r="P32" s="18">
        <v>4.5</v>
      </c>
      <c r="Q32" s="43">
        <v>8.4</v>
      </c>
      <c r="R32" s="43">
        <v>0</v>
      </c>
      <c r="S32" s="43">
        <v>12.9</v>
      </c>
      <c r="T32" s="44" t="e">
        <v>#N/A</v>
      </c>
      <c r="U32" s="43">
        <v>5.0999999999999996</v>
      </c>
      <c r="V32" s="43">
        <v>8.1999999999999993</v>
      </c>
      <c r="W32" s="43">
        <v>0</v>
      </c>
      <c r="X32" s="43">
        <v>13.299999999999999</v>
      </c>
      <c r="Y32" s="44" t="e">
        <v>#N/A</v>
      </c>
      <c r="Z32" s="43">
        <v>4.5</v>
      </c>
      <c r="AA32" s="43">
        <v>4.1999999999999984</v>
      </c>
      <c r="AB32" s="43">
        <v>0.3</v>
      </c>
      <c r="AC32" s="43">
        <v>8.3999999999999986</v>
      </c>
      <c r="AD32" s="44" t="e">
        <v>#N/A</v>
      </c>
      <c r="AE32" s="43">
        <v>4.8</v>
      </c>
      <c r="AF32" s="43">
        <v>6.6000000000000005</v>
      </c>
      <c r="AG32" s="43">
        <v>0</v>
      </c>
      <c r="AH32" s="43">
        <v>11.4</v>
      </c>
      <c r="AN32" s="54"/>
      <c r="AO32" s="55"/>
      <c r="AP32" s="55"/>
      <c r="AQ32" s="54"/>
      <c r="AR32" s="54"/>
    </row>
    <row r="33" spans="1:44" ht="12.75" customHeight="1" x14ac:dyDescent="0.2">
      <c r="A33" s="40" t="s">
        <v>109</v>
      </c>
      <c r="B33" s="7" t="s">
        <v>375</v>
      </c>
      <c r="C33" s="7">
        <v>0</v>
      </c>
      <c r="D33" s="7" t="s">
        <v>296</v>
      </c>
      <c r="E33" s="14" t="s">
        <v>274</v>
      </c>
      <c r="F33" s="14" t="s">
        <v>349</v>
      </c>
      <c r="H33" s="41">
        <v>9</v>
      </c>
      <c r="I33" s="42">
        <v>51.8</v>
      </c>
      <c r="J33" s="29"/>
      <c r="K33" s="29"/>
      <c r="L33" s="29"/>
      <c r="M33" s="29"/>
      <c r="N33" s="29"/>
      <c r="O33" s="29"/>
      <c r="P33" s="18">
        <v>4.5</v>
      </c>
      <c r="Q33" s="43">
        <v>8.6999999999999993</v>
      </c>
      <c r="R33" s="43">
        <v>0</v>
      </c>
      <c r="S33" s="43">
        <v>13.2</v>
      </c>
      <c r="T33" s="44">
        <v>11</v>
      </c>
      <c r="U33" s="43">
        <v>5.0999999999999996</v>
      </c>
      <c r="V33" s="43">
        <v>9.4</v>
      </c>
      <c r="W33" s="43">
        <v>0</v>
      </c>
      <c r="X33" s="43">
        <v>14.5</v>
      </c>
      <c r="Y33" s="44">
        <v>6</v>
      </c>
      <c r="Z33" s="43">
        <v>4.8</v>
      </c>
      <c r="AA33" s="43">
        <v>7.8000000000000016</v>
      </c>
      <c r="AB33" s="43">
        <v>2</v>
      </c>
      <c r="AC33" s="43">
        <v>10.600000000000001</v>
      </c>
      <c r="AD33" s="44" t="e">
        <v>#N/A</v>
      </c>
      <c r="AE33" s="43">
        <v>5.7</v>
      </c>
      <c r="AF33" s="43">
        <v>7.8</v>
      </c>
      <c r="AG33" s="43">
        <v>0</v>
      </c>
      <c r="AH33" s="43">
        <v>13.5</v>
      </c>
      <c r="AN33" s="54"/>
      <c r="AO33" s="55"/>
      <c r="AP33" s="55"/>
      <c r="AQ33" s="54"/>
      <c r="AR33" s="54"/>
    </row>
    <row r="34" spans="1:44" ht="12.75" customHeight="1" x14ac:dyDescent="0.2">
      <c r="A34" s="29" t="s">
        <v>110</v>
      </c>
      <c r="B34" s="7" t="s">
        <v>376</v>
      </c>
      <c r="C34" s="7">
        <v>0</v>
      </c>
      <c r="D34" s="7" t="s">
        <v>296</v>
      </c>
      <c r="E34" s="14" t="s">
        <v>274</v>
      </c>
      <c r="F34" s="14" t="s">
        <v>349</v>
      </c>
      <c r="H34" s="41">
        <v>5</v>
      </c>
      <c r="I34" s="42">
        <v>52.349999999999994</v>
      </c>
      <c r="J34" s="29"/>
      <c r="K34" s="29"/>
      <c r="L34" s="29"/>
      <c r="M34" s="29"/>
      <c r="N34" s="29"/>
      <c r="O34" s="29"/>
      <c r="P34" s="18">
        <v>4.5</v>
      </c>
      <c r="Q34" s="43">
        <v>8.9499999999999993</v>
      </c>
      <c r="R34" s="43">
        <v>0</v>
      </c>
      <c r="S34" s="43">
        <v>13.45</v>
      </c>
      <c r="T34" s="44" t="e">
        <v>#N/A</v>
      </c>
      <c r="U34" s="43">
        <v>5.0999999999999996</v>
      </c>
      <c r="V34" s="43">
        <v>9</v>
      </c>
      <c r="W34" s="43">
        <v>0</v>
      </c>
      <c r="X34" s="43">
        <v>14.1</v>
      </c>
      <c r="Y34" s="44" t="e">
        <v>#N/A</v>
      </c>
      <c r="Z34" s="43">
        <v>5.7</v>
      </c>
      <c r="AA34" s="43">
        <v>6.8</v>
      </c>
      <c r="AB34" s="43">
        <v>0.1</v>
      </c>
      <c r="AC34" s="43">
        <v>12.4</v>
      </c>
      <c r="AD34" s="44">
        <v>8</v>
      </c>
      <c r="AE34" s="43">
        <v>5.0999999999999996</v>
      </c>
      <c r="AF34" s="43">
        <v>7.2999999999999989</v>
      </c>
      <c r="AG34" s="43">
        <v>0</v>
      </c>
      <c r="AH34" s="43">
        <v>12.399999999999999</v>
      </c>
      <c r="AN34" s="54"/>
      <c r="AO34" s="55"/>
      <c r="AP34" s="55"/>
      <c r="AQ34" s="54"/>
      <c r="AR34" s="54"/>
    </row>
    <row r="35" spans="1:44" ht="12.75" customHeight="1" x14ac:dyDescent="0.2">
      <c r="A35" s="29" t="s">
        <v>111</v>
      </c>
      <c r="B35" s="7" t="s">
        <v>377</v>
      </c>
      <c r="C35" s="7">
        <v>0</v>
      </c>
      <c r="D35" s="7" t="s">
        <v>296</v>
      </c>
      <c r="E35" s="14" t="s">
        <v>274</v>
      </c>
      <c r="F35" s="14" t="s">
        <v>349</v>
      </c>
      <c r="H35" s="41">
        <v>1</v>
      </c>
      <c r="I35" s="42">
        <v>53.599999999999994</v>
      </c>
      <c r="J35" s="29"/>
      <c r="K35" s="29"/>
      <c r="L35" s="29"/>
      <c r="M35" s="29"/>
      <c r="N35" s="29"/>
      <c r="O35" s="29"/>
      <c r="P35" s="18">
        <v>4.5</v>
      </c>
      <c r="Q35" s="43">
        <v>8.5</v>
      </c>
      <c r="R35" s="43">
        <v>0</v>
      </c>
      <c r="S35" s="43">
        <v>13</v>
      </c>
      <c r="T35" s="44">
        <v>15</v>
      </c>
      <c r="U35" s="43">
        <v>5.0999999999999996</v>
      </c>
      <c r="V35" s="43">
        <v>9.6999999999999993</v>
      </c>
      <c r="W35" s="43">
        <v>0</v>
      </c>
      <c r="X35" s="43">
        <v>14.799999999999999</v>
      </c>
      <c r="Y35" s="44" t="e">
        <v>#N/A</v>
      </c>
      <c r="Z35" s="43">
        <v>5.7</v>
      </c>
      <c r="AA35" s="43">
        <v>8.0999999999999979</v>
      </c>
      <c r="AB35" s="43">
        <v>0.3</v>
      </c>
      <c r="AC35" s="43">
        <v>13.499999999999998</v>
      </c>
      <c r="AD35" s="44" t="e">
        <v>#N/A</v>
      </c>
      <c r="AE35" s="43">
        <v>5.7</v>
      </c>
      <c r="AF35" s="43">
        <v>6.5999999999999988</v>
      </c>
      <c r="AG35" s="43">
        <v>0</v>
      </c>
      <c r="AH35" s="43">
        <v>12.299999999999999</v>
      </c>
      <c r="AN35" s="54"/>
      <c r="AO35" s="55"/>
      <c r="AP35" s="55"/>
      <c r="AQ35" s="54"/>
      <c r="AR35" s="54"/>
    </row>
    <row r="36" spans="1:44" ht="12.75" customHeight="1" x14ac:dyDescent="0.2">
      <c r="A36" s="29" t="s">
        <v>112</v>
      </c>
      <c r="B36" s="7" t="s">
        <v>378</v>
      </c>
      <c r="C36" s="7">
        <v>0</v>
      </c>
      <c r="D36" s="7" t="s">
        <v>300</v>
      </c>
      <c r="E36" s="14" t="s">
        <v>274</v>
      </c>
      <c r="F36" s="14" t="s">
        <v>349</v>
      </c>
      <c r="H36" s="41">
        <v>6</v>
      </c>
      <c r="I36" s="42">
        <v>52.3</v>
      </c>
      <c r="J36" s="29"/>
      <c r="K36" s="29"/>
      <c r="L36" s="29"/>
      <c r="M36" s="29"/>
      <c r="N36" s="29"/>
      <c r="O36" s="29"/>
      <c r="P36" s="18">
        <v>4.5</v>
      </c>
      <c r="Q36" s="43">
        <v>8.4</v>
      </c>
      <c r="R36" s="43">
        <v>0</v>
      </c>
      <c r="S36" s="43">
        <v>12.9</v>
      </c>
      <c r="T36" s="44" t="e">
        <v>#N/A</v>
      </c>
      <c r="U36" s="43">
        <v>4.8</v>
      </c>
      <c r="V36" s="43">
        <v>8.6000000000000014</v>
      </c>
      <c r="W36" s="43">
        <v>0</v>
      </c>
      <c r="X36" s="43">
        <v>13.4</v>
      </c>
      <c r="Y36" s="44" t="e">
        <v>#N/A</v>
      </c>
      <c r="Z36" s="43">
        <v>5.7</v>
      </c>
      <c r="AA36" s="43">
        <v>7.4999999999999991</v>
      </c>
      <c r="AB36" s="43">
        <v>0</v>
      </c>
      <c r="AC36" s="43">
        <v>13.2</v>
      </c>
      <c r="AD36" s="44">
        <v>5</v>
      </c>
      <c r="AE36" s="43">
        <v>5.4</v>
      </c>
      <c r="AF36" s="43">
        <v>7.4</v>
      </c>
      <c r="AG36" s="43">
        <v>0</v>
      </c>
      <c r="AH36" s="43">
        <v>12.8</v>
      </c>
      <c r="AN36" s="54"/>
      <c r="AO36" s="55"/>
      <c r="AP36" s="55"/>
      <c r="AQ36" s="54"/>
      <c r="AR36" s="54"/>
    </row>
    <row r="37" spans="1:44" ht="12.75" customHeight="1" x14ac:dyDescent="0.2">
      <c r="A37" s="29" t="s">
        <v>113</v>
      </c>
      <c r="B37" s="7" t="s">
        <v>379</v>
      </c>
      <c r="C37" s="7">
        <v>0</v>
      </c>
      <c r="D37" s="7" t="s">
        <v>300</v>
      </c>
      <c r="E37" s="14" t="s">
        <v>274</v>
      </c>
      <c r="F37" s="14" t="s">
        <v>349</v>
      </c>
      <c r="H37" s="41">
        <v>12</v>
      </c>
      <c r="I37" s="42">
        <v>50.849999999999994</v>
      </c>
      <c r="J37" s="29"/>
      <c r="K37" s="29"/>
      <c r="L37" s="29"/>
      <c r="M37" s="29"/>
      <c r="N37" s="29"/>
      <c r="O37" s="29"/>
      <c r="P37" s="18">
        <v>4.5</v>
      </c>
      <c r="Q37" s="43">
        <v>8.9499999999999993</v>
      </c>
      <c r="R37" s="43">
        <v>0</v>
      </c>
      <c r="S37" s="43">
        <v>13.45</v>
      </c>
      <c r="T37" s="44" t="e">
        <v>#N/A</v>
      </c>
      <c r="U37" s="43">
        <v>4.8</v>
      </c>
      <c r="V37" s="43">
        <v>9</v>
      </c>
      <c r="W37" s="43">
        <v>0</v>
      </c>
      <c r="X37" s="43">
        <v>13.8</v>
      </c>
      <c r="Y37" s="44">
        <v>18</v>
      </c>
      <c r="Z37" s="43">
        <v>5.0999999999999996</v>
      </c>
      <c r="AA37" s="43">
        <v>7.7000000000000011</v>
      </c>
      <c r="AB37" s="43">
        <v>2</v>
      </c>
      <c r="AC37" s="43">
        <v>10.8</v>
      </c>
      <c r="AD37" s="44">
        <v>18</v>
      </c>
      <c r="AE37" s="43">
        <v>5.0999999999999996</v>
      </c>
      <c r="AF37" s="43">
        <v>7.7000000000000011</v>
      </c>
      <c r="AG37" s="43">
        <v>0</v>
      </c>
      <c r="AH37" s="43">
        <v>12.8</v>
      </c>
      <c r="AN37" s="54"/>
      <c r="AO37" s="55"/>
      <c r="AP37" s="55"/>
      <c r="AQ37" s="54"/>
      <c r="AR37" s="54"/>
    </row>
    <row r="38" spans="1:44" ht="12.75" customHeight="1" x14ac:dyDescent="0.2">
      <c r="A38" s="29" t="s">
        <v>114</v>
      </c>
      <c r="B38" s="7" t="s">
        <v>380</v>
      </c>
      <c r="C38" s="7">
        <v>0</v>
      </c>
      <c r="D38" s="7" t="s">
        <v>304</v>
      </c>
      <c r="E38" s="14" t="s">
        <v>274</v>
      </c>
      <c r="F38" s="14" t="s">
        <v>349</v>
      </c>
      <c r="H38" s="41">
        <v>16</v>
      </c>
      <c r="I38" s="42">
        <v>45.05</v>
      </c>
      <c r="J38" s="29"/>
      <c r="K38" s="29"/>
      <c r="L38" s="29"/>
      <c r="M38" s="29"/>
      <c r="N38" s="29"/>
      <c r="O38" s="29"/>
      <c r="P38" s="18">
        <v>4.5</v>
      </c>
      <c r="Q38" s="43">
        <v>8.5500000000000007</v>
      </c>
      <c r="R38" s="43">
        <v>0</v>
      </c>
      <c r="S38" s="43">
        <v>13.05</v>
      </c>
      <c r="T38" s="44">
        <v>14</v>
      </c>
      <c r="U38" s="43">
        <v>4.5</v>
      </c>
      <c r="V38" s="43">
        <v>9.5</v>
      </c>
      <c r="W38" s="43">
        <v>0</v>
      </c>
      <c r="X38" s="43">
        <v>14</v>
      </c>
      <c r="Y38" s="44">
        <v>17</v>
      </c>
      <c r="Z38" s="43">
        <v>4.5</v>
      </c>
      <c r="AA38" s="43">
        <v>7.1999999999999993</v>
      </c>
      <c r="AB38" s="43">
        <v>5</v>
      </c>
      <c r="AC38" s="43">
        <v>6.6999999999999993</v>
      </c>
      <c r="AD38" s="44" t="e">
        <v>#N/A</v>
      </c>
      <c r="AE38" s="43">
        <v>5.0999999999999996</v>
      </c>
      <c r="AF38" s="43">
        <v>7.2000000000000011</v>
      </c>
      <c r="AG38" s="43">
        <v>1</v>
      </c>
      <c r="AH38" s="43">
        <v>11.3</v>
      </c>
      <c r="AN38" s="54"/>
      <c r="AO38" s="55"/>
      <c r="AP38" s="55"/>
      <c r="AQ38" s="54"/>
      <c r="AR38" s="54"/>
    </row>
  </sheetData>
  <sheetProtection password="CE0A" sheet="1" objects="1" scenarios="1"/>
  <mergeCells count="8">
    <mergeCell ref="P2:S2"/>
    <mergeCell ref="U2:X2"/>
    <mergeCell ref="Z2:AC2"/>
    <mergeCell ref="AE2:AH2"/>
    <mergeCell ref="P21:S21"/>
    <mergeCell ref="U21:X21"/>
    <mergeCell ref="Z21:AC21"/>
    <mergeCell ref="AE21:AH21"/>
  </mergeCells>
  <conditionalFormatting sqref="I23:I27 I4:I20">
    <cfRule type="cellIs" dxfId="38" priority="5" operator="equal">
      <formula>40</formula>
    </cfRule>
  </conditionalFormatting>
  <conditionalFormatting sqref="I28:I30">
    <cfRule type="cellIs" dxfId="37" priority="4" operator="equal">
      <formula>40</formula>
    </cfRule>
  </conditionalFormatting>
  <conditionalFormatting sqref="I31:I38">
    <cfRule type="cellIs" dxfId="36" priority="3" operator="equal">
      <formula>40</formula>
    </cfRule>
  </conditionalFormatting>
  <conditionalFormatting sqref="H4:H19">
    <cfRule type="cellIs" dxfId="35" priority="2" operator="between">
      <formula>1</formula>
      <formula>4</formula>
    </cfRule>
  </conditionalFormatting>
  <conditionalFormatting sqref="H23:H38">
    <cfRule type="cellIs" dxfId="34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24 november 2018</oddHeader>
    <oddFooter>&amp;R&amp;"Arial,Cursief"&amp;10&amp;D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/>
  <dimension ref="A2:AM37"/>
  <sheetViews>
    <sheetView zoomScaleNormal="100" workbookViewId="0">
      <pane xSplit="7" ySplit="3" topLeftCell="H4" activePane="bottomRight" state="frozen"/>
      <selection activeCell="B1" sqref="B1"/>
      <selection pane="topRight" activeCell="B1" sqref="B1"/>
      <selection pane="bottomLeft" activeCell="B1" sqref="B1"/>
      <selection pane="bottomRight" activeCell="AL18" sqref="AL18"/>
    </sheetView>
  </sheetViews>
  <sheetFormatPr defaultColWidth="9.140625" defaultRowHeight="12.75" customHeight="1" x14ac:dyDescent="0.2"/>
  <cols>
    <col min="1" max="1" width="6.85546875" style="2" bestFit="1" customWidth="1"/>
    <col min="2" max="2" width="15.42578125" style="2" bestFit="1" customWidth="1"/>
    <col min="3" max="3" width="10.140625" style="2" hidden="1" customWidth="1"/>
    <col min="4" max="4" width="9.5703125" style="2" bestFit="1" customWidth="1"/>
    <col min="5" max="5" width="7.42578125" style="2" hidden="1" customWidth="1"/>
    <col min="6" max="6" width="3.28515625" style="2" hidden="1" customWidth="1"/>
    <col min="7" max="7" width="9.140625" style="2" hidden="1" customWidth="1"/>
    <col min="8" max="8" width="5.7109375" style="2" customWidth="1"/>
    <col min="9" max="9" width="5.140625" style="2" bestFit="1" customWidth="1"/>
    <col min="10" max="15" width="9.140625" style="2" hidden="1" customWidth="1"/>
    <col min="16" max="19" width="4.7109375" style="2" customWidth="1"/>
    <col min="20" max="20" width="4.7109375" style="2" hidden="1" customWidth="1"/>
    <col min="21" max="24" width="4.7109375" style="2" customWidth="1"/>
    <col min="25" max="25" width="4.7109375" style="2" hidden="1" customWidth="1"/>
    <col min="26" max="29" width="4.7109375" style="2" customWidth="1"/>
    <col min="30" max="30" width="4.7109375" style="2" hidden="1" customWidth="1"/>
    <col min="31" max="34" width="4.7109375" style="2" customWidth="1"/>
    <col min="35" max="35" width="4.7109375" style="2" hidden="1" customWidth="1"/>
    <col min="36" max="36" width="1.85546875" style="2" customWidth="1"/>
    <col min="37" max="38" width="9.140625" style="2"/>
    <col min="39" max="39" width="9.140625" style="2" hidden="1" customWidth="1"/>
    <col min="40" max="16384" width="9.140625" style="2"/>
  </cols>
  <sheetData>
    <row r="2" spans="1:39" ht="12.75" customHeight="1" x14ac:dyDescent="0.2">
      <c r="A2" s="30" t="s">
        <v>115</v>
      </c>
      <c r="B2" s="26" t="s">
        <v>116</v>
      </c>
      <c r="C2" s="1"/>
      <c r="D2" s="6"/>
      <c r="E2" s="6"/>
      <c r="F2" s="34"/>
      <c r="H2" s="90" t="s">
        <v>3</v>
      </c>
      <c r="I2" s="90" t="s">
        <v>4</v>
      </c>
      <c r="J2" s="28"/>
      <c r="K2" s="28"/>
      <c r="L2" s="28"/>
      <c r="M2" s="28"/>
      <c r="N2" s="28"/>
      <c r="O2" s="28"/>
      <c r="P2" s="121" t="s">
        <v>5</v>
      </c>
      <c r="Q2" s="122"/>
      <c r="R2" s="123"/>
      <c r="S2" s="39"/>
      <c r="T2" s="35"/>
      <c r="U2" s="39" t="s">
        <v>6</v>
      </c>
      <c r="V2" s="39"/>
      <c r="W2" s="39"/>
      <c r="X2" s="39"/>
      <c r="Y2" s="35"/>
      <c r="Z2" s="39" t="s">
        <v>7</v>
      </c>
      <c r="AA2" s="39"/>
      <c r="AB2" s="39"/>
      <c r="AC2" s="39"/>
      <c r="AD2" s="35"/>
      <c r="AE2" s="39" t="s">
        <v>8</v>
      </c>
      <c r="AF2" s="39"/>
      <c r="AG2" s="39"/>
      <c r="AH2" s="39"/>
      <c r="AI2" s="9"/>
      <c r="AM2" s="2">
        <v>31</v>
      </c>
    </row>
    <row r="3" spans="1:39" ht="12.75" customHeight="1" x14ac:dyDescent="0.2">
      <c r="A3" s="37"/>
      <c r="B3" s="37"/>
      <c r="C3" s="37"/>
      <c r="D3" s="37"/>
      <c r="E3" s="37"/>
      <c r="F3" s="37"/>
      <c r="H3" s="90"/>
      <c r="I3" s="90"/>
      <c r="J3" s="28"/>
      <c r="K3" s="28"/>
      <c r="L3" s="28"/>
      <c r="M3" s="28"/>
      <c r="N3" s="28"/>
      <c r="O3" s="28"/>
      <c r="P3" s="39" t="s">
        <v>9</v>
      </c>
      <c r="Q3" s="39" t="s">
        <v>10</v>
      </c>
      <c r="R3" s="39" t="s">
        <v>11</v>
      </c>
      <c r="S3" s="39" t="s">
        <v>12</v>
      </c>
      <c r="T3" s="39" t="s">
        <v>13</v>
      </c>
      <c r="U3" s="39" t="s">
        <v>14</v>
      </c>
      <c r="V3" s="39" t="s">
        <v>10</v>
      </c>
      <c r="W3" s="39" t="s">
        <v>11</v>
      </c>
      <c r="X3" s="39" t="s">
        <v>12</v>
      </c>
      <c r="Y3" s="39" t="s">
        <v>13</v>
      </c>
      <c r="Z3" s="39" t="s">
        <v>14</v>
      </c>
      <c r="AA3" s="39" t="s">
        <v>10</v>
      </c>
      <c r="AB3" s="39" t="s">
        <v>11</v>
      </c>
      <c r="AC3" s="39" t="s">
        <v>12</v>
      </c>
      <c r="AD3" s="39" t="s">
        <v>13</v>
      </c>
      <c r="AE3" s="39" t="s">
        <v>14</v>
      </c>
      <c r="AF3" s="39" t="s">
        <v>10</v>
      </c>
      <c r="AG3" s="39" t="s">
        <v>11</v>
      </c>
      <c r="AH3" s="39" t="s">
        <v>12</v>
      </c>
      <c r="AI3" s="12" t="s">
        <v>13</v>
      </c>
    </row>
    <row r="4" spans="1:39" ht="12.75" customHeight="1" x14ac:dyDescent="0.2">
      <c r="A4" s="28" t="s">
        <v>117</v>
      </c>
      <c r="B4" s="7" t="s">
        <v>381</v>
      </c>
      <c r="C4" s="7">
        <v>0</v>
      </c>
      <c r="D4" s="7" t="s">
        <v>272</v>
      </c>
      <c r="E4" s="7" t="s">
        <v>278</v>
      </c>
      <c r="F4" s="7" t="s">
        <v>10</v>
      </c>
      <c r="G4" s="29"/>
      <c r="H4" s="41">
        <v>19</v>
      </c>
      <c r="I4" s="42">
        <v>39.700000000000003</v>
      </c>
      <c r="J4" s="29"/>
      <c r="K4" s="29"/>
      <c r="L4" s="29"/>
      <c r="M4" s="29"/>
      <c r="N4" s="29"/>
      <c r="O4" s="29"/>
      <c r="P4" s="18">
        <v>2</v>
      </c>
      <c r="Q4" s="43">
        <v>8.35</v>
      </c>
      <c r="R4" s="43">
        <v>0</v>
      </c>
      <c r="S4" s="43">
        <v>10.35</v>
      </c>
      <c r="T4" s="44">
        <v>6</v>
      </c>
      <c r="U4" s="43">
        <v>2.2000000000000002</v>
      </c>
      <c r="V4" s="43">
        <v>6.9499999999999984</v>
      </c>
      <c r="W4" s="43">
        <v>0</v>
      </c>
      <c r="X4" s="43">
        <v>9.1499999999999986</v>
      </c>
      <c r="Y4" s="44">
        <v>6</v>
      </c>
      <c r="Z4" s="43">
        <v>2.7</v>
      </c>
      <c r="AA4" s="43">
        <v>6.8999999999999995</v>
      </c>
      <c r="AB4" s="43">
        <v>0</v>
      </c>
      <c r="AC4" s="43">
        <v>9.6</v>
      </c>
      <c r="AD4" s="44">
        <v>6</v>
      </c>
      <c r="AE4" s="43">
        <v>3.3</v>
      </c>
      <c r="AF4" s="43">
        <v>7.3000000000000016</v>
      </c>
      <c r="AG4" s="43">
        <v>0</v>
      </c>
      <c r="AH4" s="43">
        <v>10.600000000000001</v>
      </c>
      <c r="AI4" s="20">
        <v>6</v>
      </c>
    </row>
    <row r="5" spans="1:39" ht="12.75" customHeight="1" x14ac:dyDescent="0.2">
      <c r="A5" s="40" t="s">
        <v>118</v>
      </c>
      <c r="B5" s="7" t="s">
        <v>382</v>
      </c>
      <c r="C5" s="7">
        <v>0</v>
      </c>
      <c r="D5" s="7" t="s">
        <v>272</v>
      </c>
      <c r="E5" s="7" t="s">
        <v>278</v>
      </c>
      <c r="F5" s="7" t="s">
        <v>10</v>
      </c>
      <c r="G5" s="29"/>
      <c r="H5" s="41">
        <v>7</v>
      </c>
      <c r="I5" s="42">
        <v>43.2</v>
      </c>
      <c r="J5" s="29"/>
      <c r="K5" s="29"/>
      <c r="L5" s="29"/>
      <c r="M5" s="29"/>
      <c r="N5" s="29"/>
      <c r="O5" s="29"/>
      <c r="P5" s="18">
        <v>2.8</v>
      </c>
      <c r="Q5" s="43">
        <v>8.5500000000000007</v>
      </c>
      <c r="R5" s="43">
        <v>0</v>
      </c>
      <c r="S5" s="43">
        <v>11.350000000000001</v>
      </c>
      <c r="T5" s="44">
        <v>3</v>
      </c>
      <c r="U5" s="43">
        <v>2.1</v>
      </c>
      <c r="V5" s="43">
        <v>8</v>
      </c>
      <c r="W5" s="43">
        <v>0</v>
      </c>
      <c r="X5" s="43">
        <v>10.1</v>
      </c>
      <c r="Y5" s="44">
        <v>3</v>
      </c>
      <c r="Z5" s="43">
        <v>2.7</v>
      </c>
      <c r="AA5" s="43">
        <v>7.3999999999999995</v>
      </c>
      <c r="AB5" s="43">
        <v>0</v>
      </c>
      <c r="AC5" s="43">
        <v>10.1</v>
      </c>
      <c r="AD5" s="44">
        <v>4</v>
      </c>
      <c r="AE5" s="43">
        <v>3.3</v>
      </c>
      <c r="AF5" s="43">
        <v>8.3500000000000014</v>
      </c>
      <c r="AG5" s="43">
        <v>0</v>
      </c>
      <c r="AH5" s="43">
        <v>11.65</v>
      </c>
      <c r="AI5" s="20">
        <v>4</v>
      </c>
    </row>
    <row r="6" spans="1:39" ht="12.75" customHeight="1" x14ac:dyDescent="0.2">
      <c r="A6" s="40" t="s">
        <v>119</v>
      </c>
      <c r="B6" s="7" t="s">
        <v>383</v>
      </c>
      <c r="C6" s="7">
        <v>0</v>
      </c>
      <c r="D6" s="7" t="s">
        <v>270</v>
      </c>
      <c r="E6" s="7" t="s">
        <v>278</v>
      </c>
      <c r="F6" s="7" t="s">
        <v>10</v>
      </c>
      <c r="G6" s="29"/>
      <c r="H6" s="41">
        <v>2</v>
      </c>
      <c r="I6" s="42">
        <v>44.6</v>
      </c>
      <c r="J6" s="29"/>
      <c r="K6" s="29"/>
      <c r="L6" s="29"/>
      <c r="M6" s="29"/>
      <c r="N6" s="29"/>
      <c r="O6" s="29"/>
      <c r="P6" s="18">
        <v>3</v>
      </c>
      <c r="Q6" s="43">
        <v>8.5</v>
      </c>
      <c r="R6" s="43">
        <v>0</v>
      </c>
      <c r="S6" s="43">
        <v>11.5</v>
      </c>
      <c r="T6" s="44">
        <v>2</v>
      </c>
      <c r="U6" s="43">
        <v>2.7</v>
      </c>
      <c r="V6" s="43">
        <v>8.3000000000000007</v>
      </c>
      <c r="W6" s="43">
        <v>0</v>
      </c>
      <c r="X6" s="43">
        <v>11</v>
      </c>
      <c r="Y6" s="44">
        <v>1</v>
      </c>
      <c r="Z6" s="43">
        <v>2.8</v>
      </c>
      <c r="AA6" s="43">
        <v>7.2</v>
      </c>
      <c r="AB6" s="43">
        <v>0</v>
      </c>
      <c r="AC6" s="43">
        <v>10</v>
      </c>
      <c r="AD6" s="44">
        <v>5</v>
      </c>
      <c r="AE6" s="43">
        <v>3.9</v>
      </c>
      <c r="AF6" s="43">
        <v>8.1999999999999993</v>
      </c>
      <c r="AG6" s="43">
        <v>0</v>
      </c>
      <c r="AH6" s="43">
        <v>12.1</v>
      </c>
      <c r="AI6" s="20">
        <v>1</v>
      </c>
    </row>
    <row r="7" spans="1:39" ht="12.75" customHeight="1" x14ac:dyDescent="0.2">
      <c r="A7" s="40" t="s">
        <v>120</v>
      </c>
      <c r="B7" s="7" t="s">
        <v>384</v>
      </c>
      <c r="C7" s="7">
        <v>0</v>
      </c>
      <c r="D7" s="7" t="s">
        <v>293</v>
      </c>
      <c r="E7" s="7" t="s">
        <v>278</v>
      </c>
      <c r="F7" s="7" t="s">
        <v>10</v>
      </c>
      <c r="G7" s="29"/>
      <c r="H7" s="41">
        <v>24</v>
      </c>
      <c r="I7" s="42">
        <v>0</v>
      </c>
      <c r="J7" s="29"/>
      <c r="K7" s="29"/>
      <c r="L7" s="29"/>
      <c r="M7" s="29"/>
      <c r="N7" s="29"/>
      <c r="O7" s="29"/>
      <c r="P7" s="18">
        <v>0</v>
      </c>
      <c r="Q7" s="43">
        <v>0</v>
      </c>
      <c r="R7" s="43">
        <v>0</v>
      </c>
      <c r="S7" s="43">
        <v>0</v>
      </c>
      <c r="T7" s="44">
        <v>7</v>
      </c>
      <c r="U7" s="43">
        <v>0</v>
      </c>
      <c r="V7" s="43">
        <v>0</v>
      </c>
      <c r="W7" s="43">
        <v>0</v>
      </c>
      <c r="X7" s="43">
        <v>0</v>
      </c>
      <c r="Y7" s="44">
        <v>7</v>
      </c>
      <c r="Z7" s="43">
        <v>0</v>
      </c>
      <c r="AA7" s="43">
        <v>0</v>
      </c>
      <c r="AB7" s="43">
        <v>0</v>
      </c>
      <c r="AC7" s="43">
        <v>0</v>
      </c>
      <c r="AD7" s="44">
        <v>7</v>
      </c>
      <c r="AE7" s="43">
        <v>0</v>
      </c>
      <c r="AF7" s="43">
        <v>0</v>
      </c>
      <c r="AG7" s="43">
        <v>0</v>
      </c>
      <c r="AH7" s="43">
        <v>0</v>
      </c>
      <c r="AI7" s="20">
        <v>7</v>
      </c>
    </row>
    <row r="8" spans="1:39" ht="12.75" customHeight="1" x14ac:dyDescent="0.2">
      <c r="A8" s="40" t="s">
        <v>121</v>
      </c>
      <c r="B8" s="7" t="s">
        <v>385</v>
      </c>
      <c r="C8" s="7">
        <v>0</v>
      </c>
      <c r="D8" s="7" t="s">
        <v>293</v>
      </c>
      <c r="E8" s="7" t="s">
        <v>278</v>
      </c>
      <c r="F8" s="7" t="s">
        <v>10</v>
      </c>
      <c r="G8" s="29"/>
      <c r="H8" s="41">
        <v>8</v>
      </c>
      <c r="I8" s="42">
        <v>42.9</v>
      </c>
      <c r="J8" s="29"/>
      <c r="K8" s="29"/>
      <c r="L8" s="29"/>
      <c r="M8" s="29"/>
      <c r="N8" s="29"/>
      <c r="O8" s="29"/>
      <c r="P8" s="18">
        <v>2.8</v>
      </c>
      <c r="Q8" s="43">
        <v>8.25</v>
      </c>
      <c r="R8" s="43">
        <v>0</v>
      </c>
      <c r="S8" s="43">
        <v>11.05</v>
      </c>
      <c r="T8" s="44">
        <v>4</v>
      </c>
      <c r="U8" s="43">
        <v>2.7</v>
      </c>
      <c r="V8" s="43">
        <v>7.1999999999999984</v>
      </c>
      <c r="W8" s="43">
        <v>0</v>
      </c>
      <c r="X8" s="43">
        <v>9.8999999999999986</v>
      </c>
      <c r="Y8" s="44">
        <v>4</v>
      </c>
      <c r="Z8" s="43">
        <v>2.7</v>
      </c>
      <c r="AA8" s="43">
        <v>7.8999999999999995</v>
      </c>
      <c r="AB8" s="43">
        <v>0</v>
      </c>
      <c r="AC8" s="43">
        <v>10.6</v>
      </c>
      <c r="AD8" s="44">
        <v>2</v>
      </c>
      <c r="AE8" s="43">
        <v>2.5</v>
      </c>
      <c r="AF8" s="43">
        <v>8.85</v>
      </c>
      <c r="AG8" s="43">
        <v>0</v>
      </c>
      <c r="AH8" s="43">
        <v>11.35</v>
      </c>
      <c r="AI8" s="20">
        <v>5</v>
      </c>
    </row>
    <row r="9" spans="1:39" ht="12.75" customHeight="1" x14ac:dyDescent="0.2">
      <c r="A9" s="40" t="s">
        <v>122</v>
      </c>
      <c r="B9" s="7" t="s">
        <v>386</v>
      </c>
      <c r="C9" s="7">
        <v>0</v>
      </c>
      <c r="D9" s="7" t="s">
        <v>293</v>
      </c>
      <c r="E9" s="7" t="s">
        <v>278</v>
      </c>
      <c r="F9" s="7" t="s">
        <v>10</v>
      </c>
      <c r="G9" s="29"/>
      <c r="H9" s="41">
        <v>2</v>
      </c>
      <c r="I9" s="42">
        <v>44.6</v>
      </c>
      <c r="J9" s="29"/>
      <c r="K9" s="29"/>
      <c r="L9" s="29"/>
      <c r="M9" s="29"/>
      <c r="N9" s="29"/>
      <c r="O9" s="29"/>
      <c r="P9" s="18">
        <v>2.8</v>
      </c>
      <c r="Q9" s="43">
        <v>9</v>
      </c>
      <c r="R9" s="43">
        <v>0</v>
      </c>
      <c r="S9" s="43">
        <v>11.8</v>
      </c>
      <c r="T9" s="44">
        <v>1</v>
      </c>
      <c r="U9" s="43">
        <v>2.1</v>
      </c>
      <c r="V9" s="43">
        <v>8.3000000000000007</v>
      </c>
      <c r="W9" s="43">
        <v>0</v>
      </c>
      <c r="X9" s="43">
        <v>10.4</v>
      </c>
      <c r="Y9" s="44">
        <v>2</v>
      </c>
      <c r="Z9" s="43">
        <v>2.7</v>
      </c>
      <c r="AA9" s="43">
        <v>7.8999999999999995</v>
      </c>
      <c r="AB9" s="43">
        <v>0</v>
      </c>
      <c r="AC9" s="43">
        <v>10.6</v>
      </c>
      <c r="AD9" s="44">
        <v>2</v>
      </c>
      <c r="AE9" s="43">
        <v>3.2</v>
      </c>
      <c r="AF9" s="43">
        <v>8.5999999999999979</v>
      </c>
      <c r="AG9" s="43">
        <v>0</v>
      </c>
      <c r="AH9" s="43">
        <v>11.799999999999999</v>
      </c>
      <c r="AI9" s="20">
        <v>3</v>
      </c>
    </row>
    <row r="10" spans="1:39" ht="12.75" customHeight="1" x14ac:dyDescent="0.2">
      <c r="A10" s="40" t="s">
        <v>123</v>
      </c>
      <c r="B10" s="7" t="s">
        <v>387</v>
      </c>
      <c r="C10" s="7">
        <v>0</v>
      </c>
      <c r="D10" s="7" t="s">
        <v>293</v>
      </c>
      <c r="E10" s="7" t="s">
        <v>278</v>
      </c>
      <c r="F10" s="7" t="s">
        <v>10</v>
      </c>
      <c r="G10" s="29"/>
      <c r="H10" s="41">
        <v>9</v>
      </c>
      <c r="I10" s="42">
        <v>42.8</v>
      </c>
      <c r="J10" s="29"/>
      <c r="K10" s="29"/>
      <c r="L10" s="29"/>
      <c r="M10" s="29"/>
      <c r="N10" s="29"/>
      <c r="O10" s="29"/>
      <c r="P10" s="18">
        <v>2.8</v>
      </c>
      <c r="Q10" s="43">
        <v>7.85</v>
      </c>
      <c r="R10" s="43">
        <v>0</v>
      </c>
      <c r="S10" s="43">
        <v>10.649999999999999</v>
      </c>
      <c r="T10" s="44">
        <v>5</v>
      </c>
      <c r="U10" s="43">
        <v>1.6</v>
      </c>
      <c r="V10" s="43">
        <v>7.9</v>
      </c>
      <c r="W10" s="43">
        <v>0</v>
      </c>
      <c r="X10" s="43">
        <v>9.5</v>
      </c>
      <c r="Y10" s="44">
        <v>5</v>
      </c>
      <c r="Z10" s="43">
        <v>2.7</v>
      </c>
      <c r="AA10" s="43">
        <v>8.0999999999999979</v>
      </c>
      <c r="AB10" s="43">
        <v>0</v>
      </c>
      <c r="AC10" s="43">
        <v>10.799999999999999</v>
      </c>
      <c r="AD10" s="44">
        <v>1</v>
      </c>
      <c r="AE10" s="43">
        <v>3.4</v>
      </c>
      <c r="AF10" s="43">
        <v>8.4499999999999993</v>
      </c>
      <c r="AG10" s="43">
        <v>0</v>
      </c>
      <c r="AH10" s="43">
        <v>11.85</v>
      </c>
      <c r="AI10" s="20">
        <v>2</v>
      </c>
    </row>
    <row r="11" spans="1:39" ht="12.75" customHeight="1" x14ac:dyDescent="0.2">
      <c r="A11" s="40" t="s">
        <v>124</v>
      </c>
      <c r="B11" s="7" t="s">
        <v>388</v>
      </c>
      <c r="C11" s="7">
        <v>0</v>
      </c>
      <c r="D11" s="7" t="s">
        <v>296</v>
      </c>
      <c r="E11" s="7" t="s">
        <v>278</v>
      </c>
      <c r="F11" s="7" t="s">
        <v>10</v>
      </c>
      <c r="G11" s="29"/>
      <c r="H11" s="41">
        <v>14</v>
      </c>
      <c r="I11" s="42">
        <v>41.45</v>
      </c>
      <c r="J11" s="29"/>
      <c r="K11" s="29"/>
      <c r="L11" s="29"/>
      <c r="M11" s="29"/>
      <c r="N11" s="29"/>
      <c r="O11" s="29"/>
      <c r="P11" s="18">
        <v>2</v>
      </c>
      <c r="Q11" s="43">
        <v>7.85</v>
      </c>
      <c r="R11" s="43">
        <v>0</v>
      </c>
      <c r="S11" s="43">
        <v>9.85</v>
      </c>
      <c r="T11" s="44" t="e">
        <v>#N/A</v>
      </c>
      <c r="U11" s="43">
        <v>2.2000000000000002</v>
      </c>
      <c r="V11" s="43">
        <v>7.55</v>
      </c>
      <c r="W11" s="43">
        <v>0</v>
      </c>
      <c r="X11" s="43">
        <v>9.75</v>
      </c>
      <c r="Y11" s="44" t="e">
        <v>#N/A</v>
      </c>
      <c r="Z11" s="43">
        <v>2.7</v>
      </c>
      <c r="AA11" s="43">
        <v>8.1999999999999993</v>
      </c>
      <c r="AB11" s="43">
        <v>0</v>
      </c>
      <c r="AC11" s="43">
        <v>10.899999999999999</v>
      </c>
      <c r="AD11" s="44" t="e">
        <v>#N/A</v>
      </c>
      <c r="AE11" s="43">
        <v>3.6</v>
      </c>
      <c r="AF11" s="43">
        <v>7.35</v>
      </c>
      <c r="AG11" s="43">
        <v>0</v>
      </c>
      <c r="AH11" s="43">
        <v>10.95</v>
      </c>
      <c r="AI11" s="20"/>
    </row>
    <row r="12" spans="1:39" ht="12.75" customHeight="1" x14ac:dyDescent="0.2">
      <c r="A12" s="40" t="s">
        <v>125</v>
      </c>
      <c r="B12" s="7" t="s">
        <v>389</v>
      </c>
      <c r="C12" s="7">
        <v>0</v>
      </c>
      <c r="D12" s="7" t="s">
        <v>296</v>
      </c>
      <c r="E12" s="7" t="s">
        <v>278</v>
      </c>
      <c r="F12" s="7" t="s">
        <v>10</v>
      </c>
      <c r="G12" s="29"/>
      <c r="H12" s="41">
        <v>13</v>
      </c>
      <c r="I12" s="42">
        <v>41.7</v>
      </c>
      <c r="J12" s="29"/>
      <c r="K12" s="29"/>
      <c r="L12" s="29"/>
      <c r="M12" s="29"/>
      <c r="N12" s="29"/>
      <c r="O12" s="29"/>
      <c r="P12" s="18">
        <v>2</v>
      </c>
      <c r="Q12" s="43">
        <v>8.35</v>
      </c>
      <c r="R12" s="43">
        <v>0</v>
      </c>
      <c r="S12" s="43">
        <v>10.35</v>
      </c>
      <c r="T12" s="44">
        <v>6</v>
      </c>
      <c r="U12" s="43">
        <v>2.7</v>
      </c>
      <c r="V12" s="43">
        <v>6.8999999999999995</v>
      </c>
      <c r="W12" s="43">
        <v>0</v>
      </c>
      <c r="X12" s="43">
        <v>9.6</v>
      </c>
      <c r="Y12" s="44" t="e">
        <v>#N/A</v>
      </c>
      <c r="Z12" s="43">
        <v>2.8</v>
      </c>
      <c r="AA12" s="43">
        <v>7.2</v>
      </c>
      <c r="AB12" s="43">
        <v>0</v>
      </c>
      <c r="AC12" s="43">
        <v>10</v>
      </c>
      <c r="AD12" s="44">
        <v>5</v>
      </c>
      <c r="AE12" s="43">
        <v>3.5</v>
      </c>
      <c r="AF12" s="43">
        <v>8.25</v>
      </c>
      <c r="AG12" s="43">
        <v>0</v>
      </c>
      <c r="AH12" s="43">
        <v>11.75</v>
      </c>
      <c r="AI12" s="20"/>
    </row>
    <row r="13" spans="1:39" ht="12.75" customHeight="1" x14ac:dyDescent="0.2">
      <c r="A13" s="40" t="s">
        <v>126</v>
      </c>
      <c r="B13" s="7" t="s">
        <v>390</v>
      </c>
      <c r="C13" s="7">
        <v>0</v>
      </c>
      <c r="D13" s="7" t="s">
        <v>296</v>
      </c>
      <c r="E13" s="7" t="s">
        <v>278</v>
      </c>
      <c r="F13" s="7" t="s">
        <v>10</v>
      </c>
      <c r="G13" s="29"/>
      <c r="H13" s="41">
        <v>18</v>
      </c>
      <c r="I13" s="42">
        <v>40.1</v>
      </c>
      <c r="J13" s="29"/>
      <c r="K13" s="29"/>
      <c r="L13" s="29"/>
      <c r="M13" s="29"/>
      <c r="N13" s="29"/>
      <c r="O13" s="29"/>
      <c r="P13" s="18">
        <v>2</v>
      </c>
      <c r="Q13" s="43">
        <v>8.35</v>
      </c>
      <c r="R13" s="43">
        <v>0</v>
      </c>
      <c r="S13" s="43">
        <v>10.35</v>
      </c>
      <c r="T13" s="44">
        <v>6</v>
      </c>
      <c r="U13" s="43">
        <v>2.1</v>
      </c>
      <c r="V13" s="43">
        <v>7.4</v>
      </c>
      <c r="W13" s="43">
        <v>0</v>
      </c>
      <c r="X13" s="43">
        <v>9.5</v>
      </c>
      <c r="Y13" s="44">
        <v>5</v>
      </c>
      <c r="Z13" s="43">
        <v>2.9</v>
      </c>
      <c r="AA13" s="43">
        <v>6.1</v>
      </c>
      <c r="AB13" s="43">
        <v>0</v>
      </c>
      <c r="AC13" s="43">
        <v>9</v>
      </c>
      <c r="AD13" s="44" t="e">
        <v>#N/A</v>
      </c>
      <c r="AE13" s="43">
        <v>3.7</v>
      </c>
      <c r="AF13" s="43">
        <v>7.55</v>
      </c>
      <c r="AG13" s="43">
        <v>0</v>
      </c>
      <c r="AH13" s="43">
        <v>11.25</v>
      </c>
      <c r="AI13" s="20"/>
    </row>
    <row r="14" spans="1:39" ht="12.75" customHeight="1" x14ac:dyDescent="0.2">
      <c r="A14" s="40" t="s">
        <v>127</v>
      </c>
      <c r="B14" s="7" t="s">
        <v>391</v>
      </c>
      <c r="C14" s="7">
        <v>0</v>
      </c>
      <c r="D14" s="7" t="s">
        <v>296</v>
      </c>
      <c r="E14" s="7" t="s">
        <v>278</v>
      </c>
      <c r="F14" s="7" t="s">
        <v>10</v>
      </c>
      <c r="G14" s="29"/>
      <c r="H14" s="41">
        <v>16</v>
      </c>
      <c r="I14" s="42">
        <v>40.999999999999993</v>
      </c>
      <c r="J14" s="29"/>
      <c r="K14" s="29"/>
      <c r="L14" s="29"/>
      <c r="M14" s="29"/>
      <c r="N14" s="29"/>
      <c r="O14" s="29"/>
      <c r="P14" s="18">
        <v>2</v>
      </c>
      <c r="Q14" s="43">
        <v>7.6</v>
      </c>
      <c r="R14" s="43">
        <v>0</v>
      </c>
      <c r="S14" s="43">
        <v>9.6</v>
      </c>
      <c r="T14" s="44" t="e">
        <v>#N/A</v>
      </c>
      <c r="U14" s="43">
        <v>2.1</v>
      </c>
      <c r="V14" s="43">
        <v>7.35</v>
      </c>
      <c r="W14" s="43">
        <v>0</v>
      </c>
      <c r="X14" s="43">
        <v>9.4499999999999993</v>
      </c>
      <c r="Y14" s="44" t="e">
        <v>#N/A</v>
      </c>
      <c r="Z14" s="43">
        <v>2.8</v>
      </c>
      <c r="AA14" s="43">
        <v>7.6000000000000005</v>
      </c>
      <c r="AB14" s="43">
        <v>0</v>
      </c>
      <c r="AC14" s="43">
        <v>10.4</v>
      </c>
      <c r="AD14" s="44" t="e">
        <v>#N/A</v>
      </c>
      <c r="AE14" s="43">
        <v>3.7</v>
      </c>
      <c r="AF14" s="43">
        <v>7.8499999999999988</v>
      </c>
      <c r="AG14" s="43">
        <v>0</v>
      </c>
      <c r="AH14" s="43">
        <v>11.549999999999999</v>
      </c>
      <c r="AI14" s="20">
        <v>9</v>
      </c>
    </row>
    <row r="15" spans="1:39" ht="12.75" customHeight="1" x14ac:dyDescent="0.2">
      <c r="A15" s="28" t="s">
        <v>128</v>
      </c>
      <c r="B15" s="7" t="s">
        <v>392</v>
      </c>
      <c r="C15" s="7">
        <v>0</v>
      </c>
      <c r="D15" s="7" t="s">
        <v>296</v>
      </c>
      <c r="E15" s="7" t="s">
        <v>278</v>
      </c>
      <c r="F15" s="7" t="s">
        <v>10</v>
      </c>
      <c r="G15" s="29"/>
      <c r="H15" s="41">
        <v>10</v>
      </c>
      <c r="I15" s="42">
        <v>42.45</v>
      </c>
      <c r="J15" s="29"/>
      <c r="K15" s="29"/>
      <c r="L15" s="29"/>
      <c r="M15" s="29"/>
      <c r="N15" s="29"/>
      <c r="O15" s="29"/>
      <c r="P15" s="18">
        <v>2</v>
      </c>
      <c r="Q15" s="43">
        <v>8.85</v>
      </c>
      <c r="R15" s="43">
        <v>0</v>
      </c>
      <c r="S15" s="43">
        <v>10.85</v>
      </c>
      <c r="T15" s="44" t="e">
        <v>#N/A</v>
      </c>
      <c r="U15" s="43">
        <v>2.1</v>
      </c>
      <c r="V15" s="43">
        <v>8</v>
      </c>
      <c r="W15" s="43">
        <v>0</v>
      </c>
      <c r="X15" s="43">
        <v>10.1</v>
      </c>
      <c r="Y15" s="44">
        <v>3</v>
      </c>
      <c r="Z15" s="43">
        <v>2.8</v>
      </c>
      <c r="AA15" s="43">
        <v>6.5000000000000009</v>
      </c>
      <c r="AB15" s="43">
        <v>0</v>
      </c>
      <c r="AC15" s="43">
        <v>9.3000000000000007</v>
      </c>
      <c r="AD15" s="44" t="e">
        <v>#N/A</v>
      </c>
      <c r="AE15" s="43">
        <v>3.9</v>
      </c>
      <c r="AF15" s="43">
        <v>8.3000000000000007</v>
      </c>
      <c r="AG15" s="43">
        <v>0</v>
      </c>
      <c r="AH15" s="43">
        <v>12.200000000000001</v>
      </c>
      <c r="AI15" s="20">
        <v>4</v>
      </c>
    </row>
    <row r="16" spans="1:39" ht="12.75" customHeight="1" x14ac:dyDescent="0.2">
      <c r="A16" s="40" t="s">
        <v>129</v>
      </c>
      <c r="B16" s="7" t="s">
        <v>393</v>
      </c>
      <c r="C16" s="7">
        <v>0</v>
      </c>
      <c r="D16" s="7" t="s">
        <v>296</v>
      </c>
      <c r="E16" s="7" t="s">
        <v>278</v>
      </c>
      <c r="F16" s="7" t="s">
        <v>10</v>
      </c>
      <c r="G16" s="29"/>
      <c r="H16" s="41">
        <v>12</v>
      </c>
      <c r="I16" s="42">
        <v>41.849999999999994</v>
      </c>
      <c r="J16" s="29"/>
      <c r="K16" s="29"/>
      <c r="L16" s="29"/>
      <c r="M16" s="29"/>
      <c r="N16" s="29"/>
      <c r="O16" s="29"/>
      <c r="P16" s="18">
        <v>2</v>
      </c>
      <c r="Q16" s="43">
        <v>8.5</v>
      </c>
      <c r="R16" s="43">
        <v>0</v>
      </c>
      <c r="S16" s="43">
        <v>10.5</v>
      </c>
      <c r="T16" s="44" t="e">
        <v>#N/A</v>
      </c>
      <c r="U16" s="43">
        <v>2.1</v>
      </c>
      <c r="V16" s="43">
        <v>7.7999999999999989</v>
      </c>
      <c r="W16" s="43">
        <v>0</v>
      </c>
      <c r="X16" s="43">
        <v>9.8999999999999986</v>
      </c>
      <c r="Y16" s="44">
        <v>4</v>
      </c>
      <c r="Z16" s="43">
        <v>2.7</v>
      </c>
      <c r="AA16" s="43">
        <v>7.9999999999999991</v>
      </c>
      <c r="AB16" s="43">
        <v>0</v>
      </c>
      <c r="AC16" s="43">
        <v>10.7</v>
      </c>
      <c r="AD16" s="44" t="e">
        <v>#N/A</v>
      </c>
      <c r="AE16" s="43">
        <v>3.5</v>
      </c>
      <c r="AF16" s="43">
        <v>7.25</v>
      </c>
      <c r="AG16" s="43">
        <v>0</v>
      </c>
      <c r="AH16" s="43">
        <v>10.75</v>
      </c>
      <c r="AI16" s="20">
        <v>13</v>
      </c>
    </row>
    <row r="17" spans="1:35" ht="12.75" customHeight="1" x14ac:dyDescent="0.2">
      <c r="A17" s="40" t="s">
        <v>130</v>
      </c>
      <c r="B17" s="7" t="s">
        <v>394</v>
      </c>
      <c r="C17" s="7">
        <v>0</v>
      </c>
      <c r="D17" s="7" t="s">
        <v>300</v>
      </c>
      <c r="E17" s="7" t="s">
        <v>278</v>
      </c>
      <c r="F17" s="7" t="s">
        <v>10</v>
      </c>
      <c r="G17" s="29"/>
      <c r="H17" s="41">
        <v>11</v>
      </c>
      <c r="I17" s="42">
        <v>42.05</v>
      </c>
      <c r="J17" s="29"/>
      <c r="K17" s="29"/>
      <c r="L17" s="29"/>
      <c r="M17" s="29"/>
      <c r="N17" s="29"/>
      <c r="O17" s="29"/>
      <c r="P17" s="18">
        <v>2.8</v>
      </c>
      <c r="Q17" s="43">
        <v>7.85</v>
      </c>
      <c r="R17" s="43">
        <v>0</v>
      </c>
      <c r="S17" s="43">
        <v>10.649999999999999</v>
      </c>
      <c r="T17" s="44">
        <v>5</v>
      </c>
      <c r="U17" s="43">
        <v>2.1</v>
      </c>
      <c r="V17" s="43">
        <v>7.7000000000000011</v>
      </c>
      <c r="W17" s="43">
        <v>0</v>
      </c>
      <c r="X17" s="43">
        <v>9.8000000000000007</v>
      </c>
      <c r="Y17" s="44" t="e">
        <v>#N/A</v>
      </c>
      <c r="Z17" s="43">
        <v>2.1</v>
      </c>
      <c r="AA17" s="43">
        <v>7</v>
      </c>
      <c r="AB17" s="43">
        <v>0</v>
      </c>
      <c r="AC17" s="43">
        <v>9.1</v>
      </c>
      <c r="AD17" s="44" t="e">
        <v>#N/A</v>
      </c>
      <c r="AE17" s="43">
        <v>3.5</v>
      </c>
      <c r="AF17" s="43">
        <v>9</v>
      </c>
      <c r="AG17" s="43">
        <v>0</v>
      </c>
      <c r="AH17" s="43">
        <v>12.5</v>
      </c>
      <c r="AI17" s="20">
        <v>1</v>
      </c>
    </row>
    <row r="18" spans="1:35" ht="12.75" customHeight="1" x14ac:dyDescent="0.2">
      <c r="A18" s="40" t="s">
        <v>131</v>
      </c>
      <c r="B18" s="7" t="s">
        <v>395</v>
      </c>
      <c r="C18" s="7">
        <v>0</v>
      </c>
      <c r="D18" s="7" t="s">
        <v>300</v>
      </c>
      <c r="E18" s="7" t="s">
        <v>278</v>
      </c>
      <c r="F18" s="7" t="s">
        <v>10</v>
      </c>
      <c r="G18" s="29"/>
      <c r="H18" s="41">
        <v>22</v>
      </c>
      <c r="I18" s="42">
        <v>34.299999999999997</v>
      </c>
      <c r="J18" s="29"/>
      <c r="K18" s="29"/>
      <c r="L18" s="29"/>
      <c r="M18" s="29"/>
      <c r="N18" s="29"/>
      <c r="O18" s="29"/>
      <c r="P18" s="18">
        <v>2</v>
      </c>
      <c r="Q18" s="43">
        <v>8.6999999999999993</v>
      </c>
      <c r="R18" s="43">
        <v>0</v>
      </c>
      <c r="S18" s="43">
        <v>10.7</v>
      </c>
      <c r="T18" s="44" t="e">
        <v>#N/A</v>
      </c>
      <c r="U18" s="43">
        <v>1</v>
      </c>
      <c r="V18" s="43">
        <v>6.2</v>
      </c>
      <c r="W18" s="43">
        <v>4</v>
      </c>
      <c r="X18" s="43">
        <v>3.2</v>
      </c>
      <c r="Y18" s="44" t="e">
        <v>#N/A</v>
      </c>
      <c r="Z18" s="43">
        <v>2.7</v>
      </c>
      <c r="AA18" s="43">
        <v>6.8</v>
      </c>
      <c r="AB18" s="43">
        <v>0</v>
      </c>
      <c r="AC18" s="43">
        <v>9.5</v>
      </c>
      <c r="AD18" s="44" t="e">
        <v>#N/A</v>
      </c>
      <c r="AE18" s="43">
        <v>3.2</v>
      </c>
      <c r="AF18" s="43">
        <v>7.6999999999999984</v>
      </c>
      <c r="AG18" s="43">
        <v>0</v>
      </c>
      <c r="AH18" s="43">
        <v>10.899999999999999</v>
      </c>
      <c r="AI18" s="20">
        <v>11</v>
      </c>
    </row>
    <row r="19" spans="1:35" ht="12.75" customHeight="1" x14ac:dyDescent="0.2">
      <c r="A19" s="40" t="s">
        <v>132</v>
      </c>
      <c r="B19" s="7" t="s">
        <v>396</v>
      </c>
      <c r="C19" s="7">
        <v>0</v>
      </c>
      <c r="D19" s="7" t="s">
        <v>300</v>
      </c>
      <c r="E19" s="7" t="s">
        <v>278</v>
      </c>
      <c r="F19" s="7" t="s">
        <v>10</v>
      </c>
      <c r="G19" s="29"/>
      <c r="H19" s="41">
        <v>15</v>
      </c>
      <c r="I19" s="42">
        <v>41.1</v>
      </c>
      <c r="J19" s="29"/>
      <c r="K19" s="29"/>
      <c r="L19" s="29"/>
      <c r="M19" s="29"/>
      <c r="N19" s="29"/>
      <c r="O19" s="29"/>
      <c r="P19" s="18">
        <v>2</v>
      </c>
      <c r="Q19" s="43">
        <v>8.6</v>
      </c>
      <c r="R19" s="43">
        <v>0</v>
      </c>
      <c r="S19" s="43">
        <v>10.6</v>
      </c>
      <c r="T19" s="44" t="e">
        <v>#N/A</v>
      </c>
      <c r="U19" s="43">
        <v>1.6</v>
      </c>
      <c r="V19" s="43">
        <v>6.7999999999999989</v>
      </c>
      <c r="W19" s="43">
        <v>0</v>
      </c>
      <c r="X19" s="43">
        <v>8.3999999999999986</v>
      </c>
      <c r="Y19" s="44" t="e">
        <v>#N/A</v>
      </c>
      <c r="Z19" s="43">
        <v>3</v>
      </c>
      <c r="AA19" s="43">
        <v>6.6</v>
      </c>
      <c r="AB19" s="43">
        <v>0</v>
      </c>
      <c r="AC19" s="43">
        <v>9.6</v>
      </c>
      <c r="AD19" s="44">
        <v>6</v>
      </c>
      <c r="AE19" s="43">
        <v>3.6</v>
      </c>
      <c r="AF19" s="43">
        <v>8.9</v>
      </c>
      <c r="AG19" s="43">
        <v>0</v>
      </c>
      <c r="AH19" s="43">
        <v>12.5</v>
      </c>
      <c r="AI19" s="20">
        <v>1</v>
      </c>
    </row>
    <row r="20" spans="1:35" ht="12.75" customHeight="1" x14ac:dyDescent="0.2">
      <c r="A20" s="40" t="s">
        <v>133</v>
      </c>
      <c r="B20" s="7" t="s">
        <v>397</v>
      </c>
      <c r="C20" s="7">
        <v>0</v>
      </c>
      <c r="D20" s="7" t="s">
        <v>300</v>
      </c>
      <c r="E20" s="7" t="s">
        <v>278</v>
      </c>
      <c r="F20" s="7" t="s">
        <v>10</v>
      </c>
      <c r="G20" s="29"/>
      <c r="H20" s="41">
        <v>23</v>
      </c>
      <c r="I20" s="42">
        <v>33.450000000000003</v>
      </c>
      <c r="J20" s="29"/>
      <c r="K20" s="29"/>
      <c r="L20" s="29"/>
      <c r="M20" s="29"/>
      <c r="N20" s="29"/>
      <c r="O20" s="29"/>
      <c r="P20" s="18">
        <v>2</v>
      </c>
      <c r="Q20" s="43">
        <v>8.9499999999999993</v>
      </c>
      <c r="R20" s="43">
        <v>0</v>
      </c>
      <c r="S20" s="43">
        <v>10.95</v>
      </c>
      <c r="T20" s="44" t="e">
        <v>#N/A</v>
      </c>
      <c r="U20" s="43">
        <v>0.9</v>
      </c>
      <c r="V20" s="43">
        <v>5.9500000000000011</v>
      </c>
      <c r="W20" s="43">
        <v>4</v>
      </c>
      <c r="X20" s="43">
        <v>2.8500000000000005</v>
      </c>
      <c r="Y20" s="44" t="e">
        <v>#N/A</v>
      </c>
      <c r="Z20" s="43">
        <v>2.8</v>
      </c>
      <c r="AA20" s="43">
        <v>4.5000000000000009</v>
      </c>
      <c r="AB20" s="43">
        <v>0</v>
      </c>
      <c r="AC20" s="43">
        <v>7.3000000000000007</v>
      </c>
      <c r="AD20" s="44" t="e">
        <v>#N/A</v>
      </c>
      <c r="AE20" s="43">
        <v>3.6</v>
      </c>
      <c r="AF20" s="43">
        <v>8.75</v>
      </c>
      <c r="AG20" s="43">
        <v>0</v>
      </c>
      <c r="AH20" s="43">
        <v>12.35</v>
      </c>
      <c r="AI20" s="20">
        <v>3</v>
      </c>
    </row>
    <row r="21" spans="1:35" ht="12.75" customHeight="1" x14ac:dyDescent="0.2">
      <c r="A21" s="40" t="s">
        <v>134</v>
      </c>
      <c r="B21" s="7" t="s">
        <v>398</v>
      </c>
      <c r="C21" s="7">
        <v>0</v>
      </c>
      <c r="D21" s="7" t="s">
        <v>308</v>
      </c>
      <c r="E21" s="7" t="s">
        <v>278</v>
      </c>
      <c r="F21" s="7" t="s">
        <v>10</v>
      </c>
      <c r="G21" s="29"/>
      <c r="H21" s="41">
        <v>5</v>
      </c>
      <c r="I21" s="42">
        <v>43.75</v>
      </c>
      <c r="J21" s="29"/>
      <c r="K21" s="29"/>
      <c r="L21" s="29"/>
      <c r="M21" s="29"/>
      <c r="N21" s="29"/>
      <c r="O21" s="29"/>
      <c r="P21" s="18">
        <v>2</v>
      </c>
      <c r="Q21" s="43">
        <v>8.6</v>
      </c>
      <c r="R21" s="43">
        <v>0</v>
      </c>
      <c r="S21" s="43">
        <v>10.6</v>
      </c>
      <c r="T21" s="44" t="e">
        <v>#N/A</v>
      </c>
      <c r="U21" s="43">
        <v>2.1</v>
      </c>
      <c r="V21" s="43">
        <v>8.65</v>
      </c>
      <c r="W21" s="43">
        <v>0</v>
      </c>
      <c r="X21" s="43">
        <v>10.75</v>
      </c>
      <c r="Y21" s="44" t="e">
        <v>#N/A</v>
      </c>
      <c r="Z21" s="43">
        <v>2.7</v>
      </c>
      <c r="AA21" s="43">
        <v>8.8000000000000007</v>
      </c>
      <c r="AB21" s="43">
        <v>0</v>
      </c>
      <c r="AC21" s="43">
        <v>11.5</v>
      </c>
      <c r="AD21" s="44" t="e">
        <v>#N/A</v>
      </c>
      <c r="AE21" s="43">
        <v>3.3</v>
      </c>
      <c r="AF21" s="43">
        <v>7.6000000000000005</v>
      </c>
      <c r="AG21" s="43">
        <v>0</v>
      </c>
      <c r="AH21" s="43">
        <v>10.9</v>
      </c>
      <c r="AI21" s="20">
        <v>10</v>
      </c>
    </row>
    <row r="22" spans="1:35" ht="12.75" customHeight="1" x14ac:dyDescent="0.2">
      <c r="A22" s="40" t="s">
        <v>135</v>
      </c>
      <c r="B22" s="7" t="s">
        <v>399</v>
      </c>
      <c r="C22" s="7">
        <v>0</v>
      </c>
      <c r="D22" s="7" t="s">
        <v>308</v>
      </c>
      <c r="E22" s="7" t="s">
        <v>278</v>
      </c>
      <c r="F22" s="7" t="s">
        <v>10</v>
      </c>
      <c r="G22" s="29"/>
      <c r="H22" s="41">
        <v>17</v>
      </c>
      <c r="I22" s="42">
        <v>40.200000000000003</v>
      </c>
      <c r="J22" s="29"/>
      <c r="K22" s="29"/>
      <c r="L22" s="29"/>
      <c r="M22" s="29"/>
      <c r="N22" s="29"/>
      <c r="O22" s="29"/>
      <c r="P22" s="18">
        <v>2.8</v>
      </c>
      <c r="Q22" s="43">
        <v>7.3</v>
      </c>
      <c r="R22" s="43">
        <v>0</v>
      </c>
      <c r="S22" s="43">
        <v>10.1</v>
      </c>
      <c r="T22" s="44" t="e">
        <v>#N/A</v>
      </c>
      <c r="U22" s="43">
        <v>2.1</v>
      </c>
      <c r="V22" s="43">
        <v>7</v>
      </c>
      <c r="W22" s="43">
        <v>0</v>
      </c>
      <c r="X22" s="43">
        <v>9.1</v>
      </c>
      <c r="Y22" s="44" t="e">
        <v>#N/A</v>
      </c>
      <c r="Z22" s="43">
        <v>2.7</v>
      </c>
      <c r="AA22" s="43">
        <v>7.4999999999999991</v>
      </c>
      <c r="AB22" s="43">
        <v>0</v>
      </c>
      <c r="AC22" s="43">
        <v>10.199999999999999</v>
      </c>
      <c r="AD22" s="44" t="e">
        <v>#N/A</v>
      </c>
      <c r="AE22" s="43">
        <v>3.3</v>
      </c>
      <c r="AF22" s="43">
        <v>7.5000000000000009</v>
      </c>
      <c r="AG22" s="43">
        <v>0</v>
      </c>
      <c r="AH22" s="43">
        <v>10.8</v>
      </c>
      <c r="AI22" s="20"/>
    </row>
    <row r="23" spans="1:35" ht="12.75" customHeight="1" x14ac:dyDescent="0.2">
      <c r="A23" s="40" t="s">
        <v>136</v>
      </c>
      <c r="B23" s="7" t="s">
        <v>400</v>
      </c>
      <c r="C23" s="7">
        <v>0</v>
      </c>
      <c r="D23" s="7" t="s">
        <v>308</v>
      </c>
      <c r="E23" s="7" t="s">
        <v>278</v>
      </c>
      <c r="F23" s="7" t="s">
        <v>10</v>
      </c>
      <c r="G23" s="29"/>
      <c r="H23" s="41">
        <v>20</v>
      </c>
      <c r="I23" s="42">
        <v>37.799999999999997</v>
      </c>
      <c r="J23" s="29"/>
      <c r="K23" s="29"/>
      <c r="L23" s="29"/>
      <c r="M23" s="29"/>
      <c r="N23" s="29"/>
      <c r="O23" s="29"/>
      <c r="P23" s="18">
        <v>2</v>
      </c>
      <c r="Q23" s="43">
        <v>8</v>
      </c>
      <c r="R23" s="43">
        <v>0</v>
      </c>
      <c r="S23" s="43">
        <v>10</v>
      </c>
      <c r="T23" s="44" t="e">
        <v>#N/A</v>
      </c>
      <c r="U23" s="43">
        <v>1.1000000000000001</v>
      </c>
      <c r="V23" s="43">
        <v>7.7999999999999989</v>
      </c>
      <c r="W23" s="43">
        <v>0</v>
      </c>
      <c r="X23" s="43">
        <v>8.8999999999999986</v>
      </c>
      <c r="Y23" s="44" t="e">
        <v>#N/A</v>
      </c>
      <c r="Z23" s="43">
        <v>2.7</v>
      </c>
      <c r="AA23" s="43">
        <v>6.4999999999999991</v>
      </c>
      <c r="AB23" s="43">
        <v>0</v>
      </c>
      <c r="AC23" s="43">
        <v>9.1999999999999993</v>
      </c>
      <c r="AD23" s="44" t="e">
        <v>#N/A</v>
      </c>
      <c r="AE23" s="43">
        <v>1.9</v>
      </c>
      <c r="AF23" s="43">
        <v>7.7999999999999989</v>
      </c>
      <c r="AG23" s="43">
        <v>0</v>
      </c>
      <c r="AH23" s="43">
        <v>9.6999999999999993</v>
      </c>
      <c r="AI23" s="20"/>
    </row>
    <row r="24" spans="1:35" ht="12.75" customHeight="1" x14ac:dyDescent="0.2">
      <c r="A24" s="28" t="s">
        <v>137</v>
      </c>
      <c r="B24" s="7" t="s">
        <v>401</v>
      </c>
      <c r="C24" s="7">
        <v>0</v>
      </c>
      <c r="D24" s="7" t="s">
        <v>308</v>
      </c>
      <c r="E24" s="7" t="s">
        <v>278</v>
      </c>
      <c r="F24" s="7" t="s">
        <v>10</v>
      </c>
      <c r="G24" s="29"/>
      <c r="H24" s="41">
        <v>4</v>
      </c>
      <c r="I24" s="42">
        <v>44.25</v>
      </c>
      <c r="J24" s="29"/>
      <c r="K24" s="29"/>
      <c r="L24" s="29"/>
      <c r="M24" s="29"/>
      <c r="N24" s="29"/>
      <c r="O24" s="29"/>
      <c r="P24" s="18">
        <v>2.8</v>
      </c>
      <c r="Q24" s="43">
        <v>8.35</v>
      </c>
      <c r="R24" s="43">
        <v>0</v>
      </c>
      <c r="S24" s="43">
        <v>11.149999999999999</v>
      </c>
      <c r="T24" s="44" t="e">
        <v>#N/A</v>
      </c>
      <c r="U24" s="43">
        <v>2.1</v>
      </c>
      <c r="V24" s="43">
        <v>8.1</v>
      </c>
      <c r="W24" s="43">
        <v>0</v>
      </c>
      <c r="X24" s="43">
        <v>10.199999999999999</v>
      </c>
      <c r="Y24" s="44" t="e">
        <v>#N/A</v>
      </c>
      <c r="Z24" s="43">
        <v>2.8</v>
      </c>
      <c r="AA24" s="43">
        <v>8.5</v>
      </c>
      <c r="AB24" s="43">
        <v>0</v>
      </c>
      <c r="AC24" s="43">
        <v>11.3</v>
      </c>
      <c r="AD24" s="44" t="e">
        <v>#N/A</v>
      </c>
      <c r="AE24" s="43">
        <v>3.2</v>
      </c>
      <c r="AF24" s="43">
        <v>8.3999999999999986</v>
      </c>
      <c r="AG24" s="43">
        <v>0</v>
      </c>
      <c r="AH24" s="43">
        <v>11.6</v>
      </c>
      <c r="AI24" s="20"/>
    </row>
    <row r="25" spans="1:35" ht="12.75" customHeight="1" x14ac:dyDescent="0.2">
      <c r="A25" s="40" t="s">
        <v>138</v>
      </c>
      <c r="B25" s="7" t="s">
        <v>402</v>
      </c>
      <c r="C25" s="7">
        <v>0</v>
      </c>
      <c r="D25" s="7" t="s">
        <v>308</v>
      </c>
      <c r="E25" s="7" t="s">
        <v>278</v>
      </c>
      <c r="F25" s="7" t="s">
        <v>10</v>
      </c>
      <c r="G25" s="29"/>
      <c r="H25" s="41">
        <v>21</v>
      </c>
      <c r="I25" s="42">
        <v>37.550000000000004</v>
      </c>
      <c r="J25" s="29"/>
      <c r="K25" s="29"/>
      <c r="L25" s="29"/>
      <c r="M25" s="29"/>
      <c r="N25" s="29"/>
      <c r="O25" s="29"/>
      <c r="P25" s="18">
        <v>2.8</v>
      </c>
      <c r="Q25" s="43">
        <v>8</v>
      </c>
      <c r="R25" s="43">
        <v>0</v>
      </c>
      <c r="S25" s="43">
        <v>10.8</v>
      </c>
      <c r="T25" s="44" t="e">
        <v>#N/A</v>
      </c>
      <c r="U25" s="43">
        <v>1.4</v>
      </c>
      <c r="V25" s="43">
        <v>8.0500000000000007</v>
      </c>
      <c r="W25" s="43">
        <v>4</v>
      </c>
      <c r="X25" s="43">
        <v>5.4500000000000011</v>
      </c>
      <c r="Y25" s="44" t="e">
        <v>#N/A</v>
      </c>
      <c r="Z25" s="43">
        <v>2.8</v>
      </c>
      <c r="AA25" s="43">
        <v>6.9000000000000012</v>
      </c>
      <c r="AB25" s="43">
        <v>0</v>
      </c>
      <c r="AC25" s="43">
        <v>9.7000000000000011</v>
      </c>
      <c r="AD25" s="44" t="e">
        <v>#N/A</v>
      </c>
      <c r="AE25" s="43">
        <v>3.4</v>
      </c>
      <c r="AF25" s="43">
        <v>8.1999999999999993</v>
      </c>
      <c r="AG25" s="43">
        <v>0</v>
      </c>
      <c r="AH25" s="43">
        <v>11.6</v>
      </c>
      <c r="AI25" s="20">
        <v>7</v>
      </c>
    </row>
    <row r="26" spans="1:35" ht="12.75" customHeight="1" x14ac:dyDescent="0.2">
      <c r="A26" s="40" t="s">
        <v>139</v>
      </c>
      <c r="B26" s="7" t="s">
        <v>403</v>
      </c>
      <c r="C26" s="7">
        <v>0</v>
      </c>
      <c r="D26" s="7" t="s">
        <v>271</v>
      </c>
      <c r="E26" s="7" t="s">
        <v>278</v>
      </c>
      <c r="F26" s="7" t="s">
        <v>10</v>
      </c>
      <c r="G26" s="29"/>
      <c r="H26" s="41">
        <v>6</v>
      </c>
      <c r="I26" s="42">
        <v>43.25</v>
      </c>
      <c r="J26" s="29"/>
      <c r="K26" s="29"/>
      <c r="L26" s="29"/>
      <c r="M26" s="29"/>
      <c r="N26" s="29"/>
      <c r="O26" s="29"/>
      <c r="P26" s="18">
        <v>2.8</v>
      </c>
      <c r="Q26" s="43">
        <v>8.25</v>
      </c>
      <c r="R26" s="43">
        <v>0</v>
      </c>
      <c r="S26" s="43">
        <v>11.05</v>
      </c>
      <c r="T26" s="44">
        <v>4</v>
      </c>
      <c r="U26" s="43">
        <v>2.7</v>
      </c>
      <c r="V26" s="43">
        <v>6.3</v>
      </c>
      <c r="W26" s="43">
        <v>0</v>
      </c>
      <c r="X26" s="43">
        <v>9</v>
      </c>
      <c r="Y26" s="44" t="e">
        <v>#N/A</v>
      </c>
      <c r="Z26" s="43">
        <v>2.9</v>
      </c>
      <c r="AA26" s="43">
        <v>8.6</v>
      </c>
      <c r="AB26" s="43">
        <v>0</v>
      </c>
      <c r="AC26" s="43">
        <v>11.5</v>
      </c>
      <c r="AD26" s="44" t="e">
        <v>#N/A</v>
      </c>
      <c r="AE26" s="43">
        <v>3.6</v>
      </c>
      <c r="AF26" s="43">
        <v>8.1</v>
      </c>
      <c r="AG26" s="43">
        <v>0</v>
      </c>
      <c r="AH26" s="43">
        <v>11.7</v>
      </c>
      <c r="AI26" s="20">
        <v>6</v>
      </c>
    </row>
    <row r="27" spans="1:35" ht="12.75" customHeight="1" x14ac:dyDescent="0.2">
      <c r="A27" s="40" t="s">
        <v>140</v>
      </c>
      <c r="B27" s="7" t="s">
        <v>404</v>
      </c>
      <c r="C27" s="7">
        <v>0</v>
      </c>
      <c r="D27" s="7" t="s">
        <v>271</v>
      </c>
      <c r="E27" s="7" t="s">
        <v>278</v>
      </c>
      <c r="F27" s="7" t="s">
        <v>10</v>
      </c>
      <c r="G27" s="29"/>
      <c r="H27" s="41">
        <v>1</v>
      </c>
      <c r="I27" s="42">
        <v>44.65</v>
      </c>
      <c r="J27" s="29"/>
      <c r="K27" s="29"/>
      <c r="L27" s="29"/>
      <c r="M27" s="29"/>
      <c r="N27" s="29"/>
      <c r="O27" s="29"/>
      <c r="P27" s="18">
        <v>2.8</v>
      </c>
      <c r="Q27" s="43">
        <v>8.4</v>
      </c>
      <c r="R27" s="43">
        <v>0</v>
      </c>
      <c r="S27" s="43">
        <v>11.2</v>
      </c>
      <c r="T27" s="44" t="e">
        <v>#N/A</v>
      </c>
      <c r="U27" s="43">
        <v>2.7</v>
      </c>
      <c r="V27" s="43">
        <v>7.4499999999999984</v>
      </c>
      <c r="W27" s="43">
        <v>0</v>
      </c>
      <c r="X27" s="43">
        <v>10.149999999999999</v>
      </c>
      <c r="Y27" s="44" t="e">
        <v>#N/A</v>
      </c>
      <c r="Z27" s="43">
        <v>2.9</v>
      </c>
      <c r="AA27" s="43">
        <v>8.4</v>
      </c>
      <c r="AB27" s="43">
        <v>0</v>
      </c>
      <c r="AC27" s="43">
        <v>11.3</v>
      </c>
      <c r="AD27" s="44" t="e">
        <v>#N/A</v>
      </c>
      <c r="AE27" s="43">
        <v>3.4</v>
      </c>
      <c r="AF27" s="43">
        <v>8.6</v>
      </c>
      <c r="AG27" s="43">
        <v>0</v>
      </c>
      <c r="AH27" s="43">
        <v>12</v>
      </c>
      <c r="AI27" s="20">
        <v>5</v>
      </c>
    </row>
    <row r="29" spans="1:35" ht="12.75" customHeight="1" x14ac:dyDescent="0.2">
      <c r="A29" s="56" t="s">
        <v>141</v>
      </c>
      <c r="B29" s="57" t="s">
        <v>142</v>
      </c>
      <c r="C29" s="1"/>
      <c r="D29" s="6"/>
      <c r="E29" s="6"/>
      <c r="F29" s="34"/>
      <c r="H29" s="90" t="s">
        <v>3</v>
      </c>
      <c r="I29" s="90" t="s">
        <v>4</v>
      </c>
      <c r="J29" s="28"/>
      <c r="K29" s="28"/>
      <c r="L29" s="28"/>
      <c r="M29" s="28"/>
      <c r="N29" s="28"/>
      <c r="O29" s="28"/>
      <c r="P29" s="121" t="s">
        <v>5</v>
      </c>
      <c r="Q29" s="122"/>
      <c r="R29" s="123"/>
      <c r="S29" s="39"/>
      <c r="T29" s="35"/>
      <c r="U29" s="39" t="s">
        <v>6</v>
      </c>
      <c r="V29" s="39"/>
      <c r="W29" s="39"/>
      <c r="X29" s="39"/>
      <c r="Y29" s="35"/>
      <c r="Z29" s="39" t="s">
        <v>7</v>
      </c>
      <c r="AA29" s="39"/>
      <c r="AB29" s="39"/>
      <c r="AC29" s="39"/>
      <c r="AD29" s="35"/>
      <c r="AE29" s="39" t="s">
        <v>8</v>
      </c>
      <c r="AF29" s="39"/>
      <c r="AG29" s="39"/>
      <c r="AH29" s="39"/>
    </row>
    <row r="30" spans="1:35" ht="12.75" customHeight="1" x14ac:dyDescent="0.2">
      <c r="A30" s="37"/>
      <c r="B30" s="37"/>
      <c r="C30" s="37"/>
      <c r="D30" s="37"/>
      <c r="E30" s="37"/>
      <c r="F30" s="37"/>
      <c r="H30" s="90"/>
      <c r="I30" s="90"/>
      <c r="J30" s="28"/>
      <c r="K30" s="28"/>
      <c r="L30" s="28"/>
      <c r="M30" s="28"/>
      <c r="N30" s="28"/>
      <c r="O30" s="28"/>
      <c r="P30" s="39" t="s">
        <v>9</v>
      </c>
      <c r="Q30" s="39" t="s">
        <v>10</v>
      </c>
      <c r="R30" s="39" t="s">
        <v>11</v>
      </c>
      <c r="S30" s="39" t="s">
        <v>12</v>
      </c>
      <c r="T30" s="39" t="s">
        <v>13</v>
      </c>
      <c r="U30" s="39" t="s">
        <v>14</v>
      </c>
      <c r="V30" s="39" t="s">
        <v>10</v>
      </c>
      <c r="W30" s="39" t="s">
        <v>11</v>
      </c>
      <c r="X30" s="39" t="s">
        <v>12</v>
      </c>
      <c r="Y30" s="39" t="s">
        <v>13</v>
      </c>
      <c r="Z30" s="39" t="s">
        <v>14</v>
      </c>
      <c r="AA30" s="39" t="s">
        <v>10</v>
      </c>
      <c r="AB30" s="39" t="s">
        <v>11</v>
      </c>
      <c r="AC30" s="39" t="s">
        <v>12</v>
      </c>
      <c r="AD30" s="39" t="s">
        <v>13</v>
      </c>
      <c r="AE30" s="39" t="s">
        <v>14</v>
      </c>
      <c r="AF30" s="39" t="s">
        <v>10</v>
      </c>
      <c r="AG30" s="39" t="s">
        <v>11</v>
      </c>
      <c r="AH30" s="39" t="s">
        <v>12</v>
      </c>
    </row>
    <row r="31" spans="1:35" ht="12.75" customHeight="1" x14ac:dyDescent="0.2">
      <c r="A31" s="28" t="s">
        <v>143</v>
      </c>
      <c r="B31" s="7" t="s">
        <v>405</v>
      </c>
      <c r="C31" s="7"/>
      <c r="D31" s="7" t="s">
        <v>343</v>
      </c>
      <c r="E31" s="7" t="s">
        <v>318</v>
      </c>
      <c r="F31" s="7" t="s">
        <v>10</v>
      </c>
      <c r="G31" s="29"/>
      <c r="H31" s="41">
        <v>1</v>
      </c>
      <c r="I31" s="42">
        <v>43.15</v>
      </c>
      <c r="J31" s="29"/>
      <c r="K31" s="29"/>
      <c r="L31" s="29"/>
      <c r="M31" s="29"/>
      <c r="N31" s="29"/>
      <c r="O31" s="29"/>
      <c r="P31" s="18">
        <v>2.4</v>
      </c>
      <c r="Q31" s="43">
        <v>9.15</v>
      </c>
      <c r="R31" s="43">
        <v>0</v>
      </c>
      <c r="S31" s="43">
        <v>11.55</v>
      </c>
      <c r="T31" s="44" t="e">
        <v>#N/A</v>
      </c>
      <c r="U31" s="43">
        <v>2.2000000000000002</v>
      </c>
      <c r="V31" s="43">
        <v>6.7499999999999991</v>
      </c>
      <c r="W31" s="43">
        <v>0</v>
      </c>
      <c r="X31" s="43">
        <v>8.9499999999999993</v>
      </c>
      <c r="Y31" s="44" t="e">
        <v>#N/A</v>
      </c>
      <c r="Z31" s="43">
        <v>2.7</v>
      </c>
      <c r="AA31" s="43">
        <v>7.4999999999999991</v>
      </c>
      <c r="AB31" s="43">
        <v>0</v>
      </c>
      <c r="AC31" s="43">
        <v>10.199999999999999</v>
      </c>
      <c r="AD31" s="44">
        <v>7</v>
      </c>
      <c r="AE31" s="43">
        <v>3.5</v>
      </c>
      <c r="AF31" s="43">
        <v>8.9499999999999993</v>
      </c>
      <c r="AG31" s="43">
        <v>0</v>
      </c>
      <c r="AH31" s="43">
        <v>12.45</v>
      </c>
    </row>
    <row r="32" spans="1:35" ht="12.75" customHeight="1" x14ac:dyDescent="0.2">
      <c r="A32" s="29" t="s">
        <v>144</v>
      </c>
      <c r="B32" s="7" t="s">
        <v>406</v>
      </c>
      <c r="C32" s="7"/>
      <c r="D32" s="7" t="s">
        <v>293</v>
      </c>
      <c r="E32" s="7" t="s">
        <v>318</v>
      </c>
      <c r="F32" s="7" t="s">
        <v>10</v>
      </c>
      <c r="G32" s="29"/>
      <c r="H32" s="41">
        <v>3</v>
      </c>
      <c r="I32" s="42">
        <v>40.35</v>
      </c>
      <c r="J32" s="29"/>
      <c r="K32" s="29"/>
      <c r="L32" s="29"/>
      <c r="M32" s="29"/>
      <c r="N32" s="29"/>
      <c r="O32" s="29"/>
      <c r="P32" s="18">
        <v>2.8</v>
      </c>
      <c r="Q32" s="43">
        <v>7.85</v>
      </c>
      <c r="R32" s="43">
        <v>0</v>
      </c>
      <c r="S32" s="43">
        <v>10.649999999999999</v>
      </c>
      <c r="T32" s="44">
        <v>8</v>
      </c>
      <c r="U32" s="43">
        <v>2.1</v>
      </c>
      <c r="V32" s="43">
        <v>6.9</v>
      </c>
      <c r="W32" s="43">
        <v>0</v>
      </c>
      <c r="X32" s="43">
        <v>9</v>
      </c>
      <c r="Y32" s="44">
        <v>9</v>
      </c>
      <c r="Z32" s="43">
        <v>2.7</v>
      </c>
      <c r="AA32" s="43">
        <v>5.8999999999999995</v>
      </c>
      <c r="AB32" s="43">
        <v>0</v>
      </c>
      <c r="AC32" s="43">
        <v>8.6</v>
      </c>
      <c r="AD32" s="44" t="e">
        <v>#N/A</v>
      </c>
      <c r="AE32" s="43">
        <v>3.5</v>
      </c>
      <c r="AF32" s="43">
        <v>8.6</v>
      </c>
      <c r="AG32" s="43">
        <v>0</v>
      </c>
      <c r="AH32" s="43">
        <v>12.1</v>
      </c>
    </row>
    <row r="33" spans="1:34" ht="12.75" customHeight="1" x14ac:dyDescent="0.2">
      <c r="A33" s="29" t="s">
        <v>145</v>
      </c>
      <c r="B33" s="7" t="s">
        <v>407</v>
      </c>
      <c r="C33" s="7"/>
      <c r="D33" s="7" t="s">
        <v>293</v>
      </c>
      <c r="E33" s="7" t="s">
        <v>318</v>
      </c>
      <c r="F33" s="7" t="s">
        <v>10</v>
      </c>
      <c r="G33" s="29"/>
      <c r="H33" s="41">
        <v>4</v>
      </c>
      <c r="I33" s="42">
        <v>38.549999999999997</v>
      </c>
      <c r="J33" s="29"/>
      <c r="K33" s="29"/>
      <c r="L33" s="29"/>
      <c r="M33" s="29"/>
      <c r="N33" s="29"/>
      <c r="O33" s="29"/>
      <c r="P33" s="18">
        <v>2</v>
      </c>
      <c r="Q33" s="43">
        <v>8</v>
      </c>
      <c r="R33" s="43">
        <v>0</v>
      </c>
      <c r="S33" s="43">
        <v>10</v>
      </c>
      <c r="T33" s="44">
        <v>13</v>
      </c>
      <c r="U33" s="43">
        <v>1.6</v>
      </c>
      <c r="V33" s="43">
        <v>7.35</v>
      </c>
      <c r="W33" s="43">
        <v>0</v>
      </c>
      <c r="X33" s="43">
        <v>8.9499999999999993</v>
      </c>
      <c r="Y33" s="44" t="e">
        <v>#N/A</v>
      </c>
      <c r="Z33" s="43">
        <v>2.8</v>
      </c>
      <c r="AA33" s="43">
        <v>6.2</v>
      </c>
      <c r="AB33" s="43">
        <v>0</v>
      </c>
      <c r="AC33" s="43">
        <v>9</v>
      </c>
      <c r="AD33" s="44" t="e">
        <v>#N/A</v>
      </c>
      <c r="AE33" s="43">
        <v>3.2</v>
      </c>
      <c r="AF33" s="43">
        <v>7.3999999999999995</v>
      </c>
      <c r="AG33" s="43">
        <v>0</v>
      </c>
      <c r="AH33" s="43">
        <v>10.6</v>
      </c>
    </row>
    <row r="34" spans="1:34" ht="12.75" customHeight="1" x14ac:dyDescent="0.2">
      <c r="A34" s="29" t="s">
        <v>146</v>
      </c>
      <c r="B34" s="7" t="s">
        <v>408</v>
      </c>
      <c r="C34" s="7"/>
      <c r="D34" s="7" t="s">
        <v>293</v>
      </c>
      <c r="E34" s="7" t="s">
        <v>318</v>
      </c>
      <c r="F34" s="7" t="s">
        <v>10</v>
      </c>
      <c r="G34" s="29"/>
      <c r="H34" s="41">
        <v>7</v>
      </c>
      <c r="I34" s="42">
        <v>28.6</v>
      </c>
      <c r="J34" s="29"/>
      <c r="K34" s="29"/>
      <c r="L34" s="29"/>
      <c r="M34" s="29"/>
      <c r="N34" s="29"/>
      <c r="O34" s="29"/>
      <c r="P34" s="18">
        <v>2</v>
      </c>
      <c r="Q34" s="43">
        <v>8.65</v>
      </c>
      <c r="R34" s="43">
        <v>0</v>
      </c>
      <c r="S34" s="43">
        <v>10.65</v>
      </c>
      <c r="T34" s="44" t="e">
        <v>#N/A</v>
      </c>
      <c r="U34" s="43">
        <v>1.5</v>
      </c>
      <c r="V34" s="43">
        <v>6.5500000000000007</v>
      </c>
      <c r="W34" s="43">
        <v>4</v>
      </c>
      <c r="X34" s="43">
        <v>4.0500000000000007</v>
      </c>
      <c r="Y34" s="44" t="e">
        <v>#N/A</v>
      </c>
      <c r="Z34" s="43">
        <v>1</v>
      </c>
      <c r="AA34" s="43">
        <v>6.9</v>
      </c>
      <c r="AB34" s="43">
        <v>4</v>
      </c>
      <c r="AC34" s="43">
        <v>3.9000000000000004</v>
      </c>
      <c r="AD34" s="44" t="e">
        <v>#N/A</v>
      </c>
      <c r="AE34" s="43">
        <v>1.9</v>
      </c>
      <c r="AF34" s="43">
        <v>8.1</v>
      </c>
      <c r="AG34" s="43">
        <v>0</v>
      </c>
      <c r="AH34" s="43">
        <v>10</v>
      </c>
    </row>
    <row r="35" spans="1:34" ht="12.75" customHeight="1" x14ac:dyDescent="0.2">
      <c r="A35" s="29" t="s">
        <v>147</v>
      </c>
      <c r="B35" s="7" t="s">
        <v>409</v>
      </c>
      <c r="C35" s="7"/>
      <c r="D35" s="7" t="s">
        <v>293</v>
      </c>
      <c r="E35" s="7" t="s">
        <v>318</v>
      </c>
      <c r="F35" s="7" t="s">
        <v>10</v>
      </c>
      <c r="G35" s="29"/>
      <c r="H35" s="41">
        <v>2</v>
      </c>
      <c r="I35" s="42">
        <v>42.25</v>
      </c>
      <c r="J35" s="29"/>
      <c r="K35" s="29"/>
      <c r="L35" s="29"/>
      <c r="M35" s="29"/>
      <c r="N35" s="29"/>
      <c r="O35" s="29"/>
      <c r="P35" s="18">
        <v>2.8</v>
      </c>
      <c r="Q35" s="43">
        <v>7.9</v>
      </c>
      <c r="R35" s="43">
        <v>0</v>
      </c>
      <c r="S35" s="43">
        <v>10.7</v>
      </c>
      <c r="T35" s="44">
        <v>7</v>
      </c>
      <c r="U35" s="43">
        <v>2.1</v>
      </c>
      <c r="V35" s="43">
        <v>7.25</v>
      </c>
      <c r="W35" s="43">
        <v>0</v>
      </c>
      <c r="X35" s="43">
        <v>9.35</v>
      </c>
      <c r="Y35" s="44" t="e">
        <v>#N/A</v>
      </c>
      <c r="Z35" s="43">
        <v>2.7</v>
      </c>
      <c r="AA35" s="43">
        <v>7.4999999999999991</v>
      </c>
      <c r="AB35" s="43">
        <v>0</v>
      </c>
      <c r="AC35" s="43">
        <v>10.199999999999999</v>
      </c>
      <c r="AD35" s="44">
        <v>7</v>
      </c>
      <c r="AE35" s="43">
        <v>3.3</v>
      </c>
      <c r="AF35" s="43">
        <v>8.6999999999999993</v>
      </c>
      <c r="AG35" s="43">
        <v>0</v>
      </c>
      <c r="AH35" s="43">
        <v>12</v>
      </c>
    </row>
    <row r="36" spans="1:34" ht="12.75" customHeight="1" x14ac:dyDescent="0.2">
      <c r="A36" s="29" t="s">
        <v>148</v>
      </c>
      <c r="B36" s="7" t="s">
        <v>410</v>
      </c>
      <c r="C36" s="7"/>
      <c r="D36" s="7" t="s">
        <v>293</v>
      </c>
      <c r="E36" s="7" t="s">
        <v>318</v>
      </c>
      <c r="F36" s="7" t="s">
        <v>10</v>
      </c>
      <c r="G36" s="29"/>
      <c r="H36" s="41">
        <v>5</v>
      </c>
      <c r="I36" s="42">
        <v>37.849999999999994</v>
      </c>
      <c r="J36" s="29"/>
      <c r="K36" s="29"/>
      <c r="L36" s="29"/>
      <c r="M36" s="29"/>
      <c r="N36" s="29"/>
      <c r="O36" s="29"/>
      <c r="P36" s="18">
        <v>2</v>
      </c>
      <c r="Q36" s="43">
        <v>7.55</v>
      </c>
      <c r="R36" s="43">
        <v>0</v>
      </c>
      <c r="S36" s="43">
        <v>9.5500000000000007</v>
      </c>
      <c r="T36" s="44" t="e">
        <v>#N/A</v>
      </c>
      <c r="U36" s="43">
        <v>2.1</v>
      </c>
      <c r="V36" s="43">
        <v>7.0499999999999989</v>
      </c>
      <c r="W36" s="43">
        <v>0</v>
      </c>
      <c r="X36" s="43">
        <v>9.1499999999999986</v>
      </c>
      <c r="Y36" s="44" t="e">
        <v>#N/A</v>
      </c>
      <c r="Z36" s="43">
        <v>2.7</v>
      </c>
      <c r="AA36" s="43">
        <v>5.9999999999999991</v>
      </c>
      <c r="AB36" s="43">
        <v>0</v>
      </c>
      <c r="AC36" s="43">
        <v>8.6999999999999993</v>
      </c>
      <c r="AD36" s="44" t="e">
        <v>#N/A</v>
      </c>
      <c r="AE36" s="43">
        <v>3.2</v>
      </c>
      <c r="AF36" s="43">
        <v>7.2499999999999991</v>
      </c>
      <c r="AG36" s="43">
        <v>0</v>
      </c>
      <c r="AH36" s="43">
        <v>10.45</v>
      </c>
    </row>
    <row r="37" spans="1:34" ht="12.75" customHeight="1" x14ac:dyDescent="0.2">
      <c r="A37" s="29" t="s">
        <v>149</v>
      </c>
      <c r="B37" s="7" t="s">
        <v>411</v>
      </c>
      <c r="C37" s="7"/>
      <c r="D37" s="7" t="s">
        <v>304</v>
      </c>
      <c r="E37" s="7" t="s">
        <v>318</v>
      </c>
      <c r="F37" s="7" t="s">
        <v>10</v>
      </c>
      <c r="G37" s="29"/>
      <c r="H37" s="41">
        <v>6</v>
      </c>
      <c r="I37" s="42">
        <v>37.4</v>
      </c>
      <c r="J37" s="29"/>
      <c r="K37" s="29"/>
      <c r="L37" s="29"/>
      <c r="M37" s="29"/>
      <c r="N37" s="29"/>
      <c r="O37" s="29"/>
      <c r="P37" s="18">
        <v>2</v>
      </c>
      <c r="Q37" s="43">
        <v>7.95</v>
      </c>
      <c r="R37" s="43">
        <v>0</v>
      </c>
      <c r="S37" s="43">
        <v>9.9499999999999993</v>
      </c>
      <c r="T37" s="44" t="e">
        <v>#N/A</v>
      </c>
      <c r="U37" s="43">
        <v>1.1000000000000001</v>
      </c>
      <c r="V37" s="43">
        <v>6.25</v>
      </c>
      <c r="W37" s="43">
        <v>0</v>
      </c>
      <c r="X37" s="43">
        <v>7.35</v>
      </c>
      <c r="Y37" s="44" t="e">
        <v>#N/A</v>
      </c>
      <c r="Z37" s="43">
        <v>2.2000000000000002</v>
      </c>
      <c r="AA37" s="43">
        <v>7.1999999999999984</v>
      </c>
      <c r="AB37" s="43">
        <v>0</v>
      </c>
      <c r="AC37" s="43">
        <v>9.3999999999999986</v>
      </c>
      <c r="AD37" s="44" t="e">
        <v>#N/A</v>
      </c>
      <c r="AE37" s="43">
        <v>2.8</v>
      </c>
      <c r="AF37" s="43">
        <v>7.9000000000000012</v>
      </c>
      <c r="AG37" s="43">
        <v>0</v>
      </c>
      <c r="AH37" s="43">
        <v>10.700000000000001</v>
      </c>
    </row>
  </sheetData>
  <sheetProtection password="CE0A" sheet="1" objects="1" scenarios="1"/>
  <mergeCells count="2">
    <mergeCell ref="P29:R29"/>
    <mergeCell ref="P2:R2"/>
  </mergeCells>
  <conditionalFormatting sqref="I4">
    <cfRule type="cellIs" dxfId="33" priority="6" operator="equal">
      <formula>40</formula>
    </cfRule>
  </conditionalFormatting>
  <conditionalFormatting sqref="I31:I36">
    <cfRule type="cellIs" dxfId="32" priority="5" operator="equal">
      <formula>40</formula>
    </cfRule>
  </conditionalFormatting>
  <conditionalFormatting sqref="I5:I27">
    <cfRule type="cellIs" dxfId="31" priority="4" operator="equal">
      <formula>40</formula>
    </cfRule>
  </conditionalFormatting>
  <conditionalFormatting sqref="I37">
    <cfRule type="cellIs" dxfId="30" priority="3" operator="equal">
      <formula>40</formula>
    </cfRule>
  </conditionalFormatting>
  <conditionalFormatting sqref="H4:H27">
    <cfRule type="cellIs" dxfId="29" priority="2" operator="between">
      <formula>1</formula>
      <formula>5</formula>
    </cfRule>
  </conditionalFormatting>
  <conditionalFormatting sqref="H31:H37">
    <cfRule type="cellIs" dxfId="28" priority="1" operator="between">
      <formula>1</formula>
      <formula>3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24 november 2018</oddHeader>
    <oddFooter>&amp;R&amp;"Arial,Cursief"&amp;10&amp;D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/>
  <dimension ref="A1:AM54"/>
  <sheetViews>
    <sheetView zoomScaleNormal="100" workbookViewId="0">
      <selection activeCell="AL21" sqref="AL21"/>
    </sheetView>
  </sheetViews>
  <sheetFormatPr defaultColWidth="9.140625" defaultRowHeight="12.75" customHeight="1" x14ac:dyDescent="0.2"/>
  <cols>
    <col min="1" max="1" width="7.140625" style="59" bestFit="1" customWidth="1"/>
    <col min="2" max="2" width="19.42578125" style="59" bestFit="1" customWidth="1"/>
    <col min="3" max="3" width="10.140625" style="59" hidden="1" customWidth="1"/>
    <col min="4" max="4" width="9" style="59" bestFit="1" customWidth="1"/>
    <col min="5" max="5" width="11" style="59" hidden="1" customWidth="1"/>
    <col min="6" max="6" width="3.28515625" style="59" hidden="1" customWidth="1"/>
    <col min="7" max="7" width="9.140625" style="59" hidden="1" customWidth="1"/>
    <col min="8" max="9" width="5.7109375" style="59" customWidth="1"/>
    <col min="10" max="15" width="9.140625" style="59" hidden="1" customWidth="1"/>
    <col min="16" max="19" width="4.7109375" style="59" customWidth="1"/>
    <col min="20" max="20" width="4.7109375" style="59" hidden="1" customWidth="1"/>
    <col min="21" max="24" width="4.7109375" style="59" customWidth="1"/>
    <col min="25" max="25" width="4.7109375" style="59" hidden="1" customWidth="1"/>
    <col min="26" max="29" width="4.7109375" style="59" customWidth="1"/>
    <col min="30" max="30" width="4.7109375" style="59" hidden="1" customWidth="1"/>
    <col min="31" max="34" width="4.7109375" style="59" customWidth="1"/>
    <col min="35" max="35" width="4.7109375" style="59" hidden="1" customWidth="1"/>
    <col min="36" max="36" width="1.85546875" style="59" customWidth="1"/>
    <col min="37" max="38" width="9.140625" style="59"/>
    <col min="39" max="39" width="9.140625" style="59" hidden="1" customWidth="1"/>
    <col min="40" max="16384" width="9.140625" style="59"/>
  </cols>
  <sheetData>
    <row r="1" spans="1:39" ht="12.75" customHeight="1" x14ac:dyDescent="0.2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</row>
    <row r="2" spans="1:39" ht="12.75" customHeight="1" x14ac:dyDescent="0.2">
      <c r="A2" s="60" t="s">
        <v>79</v>
      </c>
      <c r="B2" s="61" t="s">
        <v>150</v>
      </c>
      <c r="C2" s="62"/>
      <c r="D2" s="63"/>
      <c r="E2" s="64" t="s">
        <v>2</v>
      </c>
      <c r="F2" s="65"/>
      <c r="G2" s="58"/>
      <c r="H2" s="125" t="s">
        <v>3</v>
      </c>
      <c r="I2" s="125" t="s">
        <v>4</v>
      </c>
      <c r="J2" s="66"/>
      <c r="K2" s="66"/>
      <c r="L2" s="66"/>
      <c r="M2" s="66"/>
      <c r="N2" s="66"/>
      <c r="O2" s="66"/>
      <c r="P2" s="124" t="s">
        <v>5</v>
      </c>
      <c r="Q2" s="124"/>
      <c r="R2" s="124"/>
      <c r="S2" s="124"/>
      <c r="T2" s="67"/>
      <c r="U2" s="124" t="s">
        <v>6</v>
      </c>
      <c r="V2" s="124"/>
      <c r="W2" s="124"/>
      <c r="X2" s="124"/>
      <c r="Y2" s="67"/>
      <c r="Z2" s="124" t="s">
        <v>7</v>
      </c>
      <c r="AA2" s="124"/>
      <c r="AB2" s="124"/>
      <c r="AC2" s="124"/>
      <c r="AD2" s="67"/>
      <c r="AE2" s="124" t="s">
        <v>8</v>
      </c>
      <c r="AF2" s="124"/>
      <c r="AG2" s="124"/>
      <c r="AH2" s="124"/>
      <c r="AI2" s="68"/>
      <c r="AM2" s="59">
        <v>32</v>
      </c>
    </row>
    <row r="3" spans="1:39" ht="12.75" customHeight="1" x14ac:dyDescent="0.2">
      <c r="A3" s="58"/>
      <c r="B3" s="58"/>
      <c r="C3" s="58"/>
      <c r="D3" s="58"/>
      <c r="E3" s="58"/>
      <c r="F3" s="58"/>
      <c r="G3" s="58"/>
      <c r="H3" s="126"/>
      <c r="I3" s="126"/>
      <c r="J3" s="69"/>
      <c r="K3" s="69"/>
      <c r="L3" s="69"/>
      <c r="M3" s="69"/>
      <c r="N3" s="69"/>
      <c r="O3" s="69"/>
      <c r="P3" s="70" t="s">
        <v>9</v>
      </c>
      <c r="Q3" s="70" t="s">
        <v>10</v>
      </c>
      <c r="R3" s="70" t="s">
        <v>11</v>
      </c>
      <c r="S3" s="70" t="s">
        <v>12</v>
      </c>
      <c r="T3" s="70" t="s">
        <v>13</v>
      </c>
      <c r="U3" s="70" t="s">
        <v>14</v>
      </c>
      <c r="V3" s="70" t="s">
        <v>10</v>
      </c>
      <c r="W3" s="70" t="s">
        <v>11</v>
      </c>
      <c r="X3" s="70" t="s">
        <v>12</v>
      </c>
      <c r="Y3" s="70" t="s">
        <v>13</v>
      </c>
      <c r="Z3" s="70" t="s">
        <v>14</v>
      </c>
      <c r="AA3" s="70" t="s">
        <v>10</v>
      </c>
      <c r="AB3" s="70" t="s">
        <v>11</v>
      </c>
      <c r="AC3" s="70" t="s">
        <v>12</v>
      </c>
      <c r="AD3" s="70" t="s">
        <v>13</v>
      </c>
      <c r="AE3" s="70" t="s">
        <v>14</v>
      </c>
      <c r="AF3" s="70" t="s">
        <v>10</v>
      </c>
      <c r="AG3" s="70" t="s">
        <v>11</v>
      </c>
      <c r="AH3" s="70" t="s">
        <v>12</v>
      </c>
      <c r="AI3" s="71" t="s">
        <v>13</v>
      </c>
    </row>
    <row r="4" spans="1:39" ht="12.75" customHeight="1" x14ac:dyDescent="0.2">
      <c r="A4" s="72" t="s">
        <v>151</v>
      </c>
      <c r="B4" s="73" t="s">
        <v>412</v>
      </c>
      <c r="C4" s="73" t="s">
        <v>152</v>
      </c>
      <c r="D4" s="73" t="s">
        <v>272</v>
      </c>
      <c r="E4" s="73" t="s">
        <v>275</v>
      </c>
      <c r="F4" s="73" t="s">
        <v>349</v>
      </c>
      <c r="G4" s="66"/>
      <c r="H4" s="74">
        <v>3</v>
      </c>
      <c r="I4" s="45">
        <v>50.749999999999993</v>
      </c>
      <c r="J4" s="66"/>
      <c r="K4" s="66"/>
      <c r="L4" s="66"/>
      <c r="M4" s="66"/>
      <c r="N4" s="66"/>
      <c r="O4" s="66"/>
      <c r="P4" s="75">
        <v>4.5</v>
      </c>
      <c r="Q4" s="45">
        <v>8.75</v>
      </c>
      <c r="R4" s="45">
        <v>0</v>
      </c>
      <c r="S4" s="45">
        <v>13.25</v>
      </c>
      <c r="T4" s="76">
        <v>5</v>
      </c>
      <c r="U4" s="45">
        <v>3.9</v>
      </c>
      <c r="V4" s="45">
        <v>8</v>
      </c>
      <c r="W4" s="45">
        <v>0</v>
      </c>
      <c r="X4" s="45">
        <v>11.9</v>
      </c>
      <c r="Y4" s="76">
        <v>18</v>
      </c>
      <c r="Z4" s="45">
        <v>4.5</v>
      </c>
      <c r="AA4" s="45">
        <v>7.1999999999999993</v>
      </c>
      <c r="AB4" s="45">
        <v>0</v>
      </c>
      <c r="AC4" s="45">
        <v>11.7</v>
      </c>
      <c r="AD4" s="76">
        <v>3</v>
      </c>
      <c r="AE4" s="45">
        <v>5.4</v>
      </c>
      <c r="AF4" s="45">
        <v>8.5</v>
      </c>
      <c r="AG4" s="45">
        <v>0</v>
      </c>
      <c r="AH4" s="45">
        <v>13.9</v>
      </c>
      <c r="AI4" s="77">
        <v>2</v>
      </c>
    </row>
    <row r="5" spans="1:39" ht="12.75" customHeight="1" x14ac:dyDescent="0.2">
      <c r="A5" s="72" t="s">
        <v>153</v>
      </c>
      <c r="B5" s="73" t="s">
        <v>413</v>
      </c>
      <c r="C5" s="73" t="s">
        <v>152</v>
      </c>
      <c r="D5" s="73" t="s">
        <v>272</v>
      </c>
      <c r="E5" s="73" t="s">
        <v>275</v>
      </c>
      <c r="F5" s="73" t="s">
        <v>349</v>
      </c>
      <c r="G5" s="66"/>
      <c r="H5" s="74">
        <v>8</v>
      </c>
      <c r="I5" s="45">
        <v>43.75</v>
      </c>
      <c r="J5" s="66"/>
      <c r="K5" s="66"/>
      <c r="L5" s="66"/>
      <c r="M5" s="66"/>
      <c r="N5" s="66"/>
      <c r="O5" s="66"/>
      <c r="P5" s="75">
        <v>4.5</v>
      </c>
      <c r="Q5" s="45">
        <v>8.3500000000000014</v>
      </c>
      <c r="R5" s="45">
        <v>0</v>
      </c>
      <c r="S5" s="45">
        <v>12.850000000000001</v>
      </c>
      <c r="T5" s="76">
        <v>11</v>
      </c>
      <c r="U5" s="45">
        <v>4.5</v>
      </c>
      <c r="V5" s="45">
        <v>7.5</v>
      </c>
      <c r="W5" s="45">
        <v>0</v>
      </c>
      <c r="X5" s="45">
        <v>12</v>
      </c>
      <c r="Y5" s="76">
        <v>17</v>
      </c>
      <c r="Z5" s="45">
        <v>4.2</v>
      </c>
      <c r="AA5" s="45">
        <v>5.8</v>
      </c>
      <c r="AB5" s="45">
        <v>0</v>
      </c>
      <c r="AC5" s="45">
        <v>10</v>
      </c>
      <c r="AD5" s="76">
        <v>12</v>
      </c>
      <c r="AE5" s="45">
        <v>4.5</v>
      </c>
      <c r="AF5" s="45">
        <v>8.4</v>
      </c>
      <c r="AG5" s="45">
        <v>4</v>
      </c>
      <c r="AH5" s="45">
        <v>8.9</v>
      </c>
      <c r="AI5" s="77">
        <v>20</v>
      </c>
    </row>
    <row r="6" spans="1:39" ht="12.75" customHeight="1" x14ac:dyDescent="0.2">
      <c r="A6" s="72" t="s">
        <v>154</v>
      </c>
      <c r="B6" s="73" t="s">
        <v>414</v>
      </c>
      <c r="C6" s="73" t="s">
        <v>152</v>
      </c>
      <c r="D6" s="73" t="s">
        <v>277</v>
      </c>
      <c r="E6" s="73" t="s">
        <v>275</v>
      </c>
      <c r="F6" s="73" t="s">
        <v>349</v>
      </c>
      <c r="G6" s="66"/>
      <c r="H6" s="74">
        <v>7</v>
      </c>
      <c r="I6" s="45">
        <v>47.05</v>
      </c>
      <c r="J6" s="66"/>
      <c r="K6" s="66"/>
      <c r="L6" s="66"/>
      <c r="M6" s="66"/>
      <c r="N6" s="66"/>
      <c r="O6" s="66"/>
      <c r="P6" s="75">
        <v>4.5</v>
      </c>
      <c r="Q6" s="45">
        <v>8.0500000000000007</v>
      </c>
      <c r="R6" s="45">
        <v>0</v>
      </c>
      <c r="S6" s="45">
        <v>12.55</v>
      </c>
      <c r="T6" s="76">
        <v>17</v>
      </c>
      <c r="U6" s="45">
        <v>4.2</v>
      </c>
      <c r="V6" s="45">
        <v>8.3000000000000007</v>
      </c>
      <c r="W6" s="45">
        <v>0</v>
      </c>
      <c r="X6" s="45">
        <v>12.5</v>
      </c>
      <c r="Y6" s="76">
        <v>11</v>
      </c>
      <c r="Z6" s="45">
        <v>5.0999999999999996</v>
      </c>
      <c r="AA6" s="45">
        <v>6.799999999999998</v>
      </c>
      <c r="AB6" s="45">
        <v>0.3</v>
      </c>
      <c r="AC6" s="45">
        <v>11.599999999999998</v>
      </c>
      <c r="AD6" s="76">
        <v>4</v>
      </c>
      <c r="AE6" s="45">
        <v>5.7</v>
      </c>
      <c r="AF6" s="45">
        <v>6.6999999999999984</v>
      </c>
      <c r="AG6" s="45">
        <v>2</v>
      </c>
      <c r="AH6" s="45">
        <v>10.399999999999999</v>
      </c>
      <c r="AI6" s="77">
        <v>18</v>
      </c>
    </row>
    <row r="7" spans="1:39" ht="12.75" customHeight="1" x14ac:dyDescent="0.2">
      <c r="A7" s="72" t="s">
        <v>155</v>
      </c>
      <c r="B7" s="73" t="s">
        <v>415</v>
      </c>
      <c r="C7" s="73" t="s">
        <v>152</v>
      </c>
      <c r="D7" s="73" t="s">
        <v>290</v>
      </c>
      <c r="E7" s="73" t="s">
        <v>275</v>
      </c>
      <c r="F7" s="73" t="s">
        <v>349</v>
      </c>
      <c r="G7" s="66"/>
      <c r="H7" s="74">
        <v>12</v>
      </c>
      <c r="I7" s="45">
        <v>29.299999999999997</v>
      </c>
      <c r="J7" s="66"/>
      <c r="K7" s="66"/>
      <c r="L7" s="66"/>
      <c r="M7" s="66"/>
      <c r="N7" s="66"/>
      <c r="O7" s="66"/>
      <c r="P7" s="75">
        <v>1.9</v>
      </c>
      <c r="Q7" s="45">
        <v>4</v>
      </c>
      <c r="R7" s="45">
        <v>0</v>
      </c>
      <c r="S7" s="45">
        <v>5.9</v>
      </c>
      <c r="T7" s="76">
        <v>23</v>
      </c>
      <c r="U7" s="45">
        <v>3.6</v>
      </c>
      <c r="V7" s="45">
        <v>6.2999999999999989</v>
      </c>
      <c r="W7" s="45">
        <v>0</v>
      </c>
      <c r="X7" s="45">
        <v>9.8999999999999986</v>
      </c>
      <c r="Y7" s="76">
        <v>23</v>
      </c>
      <c r="Z7" s="45">
        <v>4.2</v>
      </c>
      <c r="AA7" s="45">
        <v>2.7999999999999989</v>
      </c>
      <c r="AB7" s="45">
        <v>1.5</v>
      </c>
      <c r="AC7" s="45">
        <v>5.4999999999999991</v>
      </c>
      <c r="AD7" s="76">
        <v>22</v>
      </c>
      <c r="AE7" s="45">
        <v>4.5</v>
      </c>
      <c r="AF7" s="45">
        <v>6</v>
      </c>
      <c r="AG7" s="45">
        <v>2.5</v>
      </c>
      <c r="AH7" s="45">
        <v>8</v>
      </c>
      <c r="AI7" s="77">
        <v>21</v>
      </c>
    </row>
    <row r="8" spans="1:39" ht="12.75" customHeight="1" x14ac:dyDescent="0.2">
      <c r="A8" s="72" t="s">
        <v>156</v>
      </c>
      <c r="B8" s="73" t="s">
        <v>416</v>
      </c>
      <c r="C8" s="73" t="s">
        <v>152</v>
      </c>
      <c r="D8" s="73" t="s">
        <v>320</v>
      </c>
      <c r="E8" s="73" t="s">
        <v>275</v>
      </c>
      <c r="F8" s="73" t="s">
        <v>349</v>
      </c>
      <c r="G8" s="66"/>
      <c r="H8" s="74">
        <v>1</v>
      </c>
      <c r="I8" s="45">
        <v>51.600000000000009</v>
      </c>
      <c r="J8" s="66"/>
      <c r="K8" s="66"/>
      <c r="L8" s="66"/>
      <c r="M8" s="66"/>
      <c r="N8" s="66"/>
      <c r="O8" s="66"/>
      <c r="P8" s="75">
        <v>4.5</v>
      </c>
      <c r="Q8" s="45">
        <v>8.6</v>
      </c>
      <c r="R8" s="45">
        <v>0</v>
      </c>
      <c r="S8" s="45">
        <v>13.1</v>
      </c>
      <c r="T8" s="76">
        <v>9</v>
      </c>
      <c r="U8" s="45">
        <v>4.2</v>
      </c>
      <c r="V8" s="45">
        <v>8.8000000000000007</v>
      </c>
      <c r="W8" s="45">
        <v>0</v>
      </c>
      <c r="X8" s="45">
        <v>13</v>
      </c>
      <c r="Y8" s="76">
        <v>5</v>
      </c>
      <c r="Z8" s="45">
        <v>5.0999999999999996</v>
      </c>
      <c r="AA8" s="45">
        <v>7.2000000000000011</v>
      </c>
      <c r="AB8" s="45">
        <v>0.5</v>
      </c>
      <c r="AC8" s="45">
        <v>11.8</v>
      </c>
      <c r="AD8" s="76">
        <v>2</v>
      </c>
      <c r="AE8" s="45">
        <v>5.7</v>
      </c>
      <c r="AF8" s="45">
        <v>7.9999999999999991</v>
      </c>
      <c r="AG8" s="45">
        <v>0</v>
      </c>
      <c r="AH8" s="45">
        <v>13.7</v>
      </c>
      <c r="AI8" s="77">
        <v>3</v>
      </c>
    </row>
    <row r="9" spans="1:39" ht="12.75" customHeight="1" x14ac:dyDescent="0.2">
      <c r="A9" s="72" t="s">
        <v>157</v>
      </c>
      <c r="B9" s="73" t="s">
        <v>417</v>
      </c>
      <c r="C9" s="73" t="s">
        <v>152</v>
      </c>
      <c r="D9" s="73" t="s">
        <v>293</v>
      </c>
      <c r="E9" s="73" t="s">
        <v>275</v>
      </c>
      <c r="F9" s="73" t="s">
        <v>349</v>
      </c>
      <c r="G9" s="66"/>
      <c r="H9" s="74">
        <v>13</v>
      </c>
      <c r="I9" s="45">
        <v>0</v>
      </c>
      <c r="J9" s="66"/>
      <c r="K9" s="66"/>
      <c r="L9" s="66"/>
      <c r="M9" s="66"/>
      <c r="N9" s="66"/>
      <c r="O9" s="66"/>
      <c r="P9" s="75">
        <v>0</v>
      </c>
      <c r="Q9" s="45">
        <v>0</v>
      </c>
      <c r="R9" s="45">
        <v>0</v>
      </c>
      <c r="S9" s="45">
        <v>0</v>
      </c>
      <c r="T9" s="76">
        <v>24</v>
      </c>
      <c r="U9" s="45">
        <v>0</v>
      </c>
      <c r="V9" s="45">
        <v>0</v>
      </c>
      <c r="W9" s="45">
        <v>0</v>
      </c>
      <c r="X9" s="45">
        <v>0</v>
      </c>
      <c r="Y9" s="76">
        <v>24</v>
      </c>
      <c r="Z9" s="45">
        <v>0</v>
      </c>
      <c r="AA9" s="45">
        <v>0</v>
      </c>
      <c r="AB9" s="45">
        <v>0</v>
      </c>
      <c r="AC9" s="45">
        <v>0</v>
      </c>
      <c r="AD9" s="76">
        <v>24</v>
      </c>
      <c r="AE9" s="45">
        <v>0</v>
      </c>
      <c r="AF9" s="45">
        <v>0</v>
      </c>
      <c r="AG9" s="45">
        <v>0</v>
      </c>
      <c r="AH9" s="45">
        <v>0</v>
      </c>
      <c r="AI9" s="77">
        <v>24</v>
      </c>
    </row>
    <row r="10" spans="1:39" ht="12.75" customHeight="1" x14ac:dyDescent="0.2">
      <c r="A10" s="72" t="s">
        <v>158</v>
      </c>
      <c r="B10" s="73" t="s">
        <v>418</v>
      </c>
      <c r="C10" s="73" t="s">
        <v>152</v>
      </c>
      <c r="D10" s="73" t="s">
        <v>296</v>
      </c>
      <c r="E10" s="73" t="s">
        <v>275</v>
      </c>
      <c r="F10" s="73" t="s">
        <v>349</v>
      </c>
      <c r="G10" s="66"/>
      <c r="H10" s="74">
        <v>5</v>
      </c>
      <c r="I10" s="45">
        <v>49.45</v>
      </c>
      <c r="J10" s="66"/>
      <c r="K10" s="66"/>
      <c r="L10" s="66"/>
      <c r="M10" s="66"/>
      <c r="N10" s="66"/>
      <c r="O10" s="66"/>
      <c r="P10" s="75">
        <v>4.5</v>
      </c>
      <c r="Q10" s="45">
        <v>8.75</v>
      </c>
      <c r="R10" s="45">
        <v>0</v>
      </c>
      <c r="S10" s="45">
        <v>13.25</v>
      </c>
      <c r="T10" s="76">
        <v>5</v>
      </c>
      <c r="U10" s="45">
        <v>4.5</v>
      </c>
      <c r="V10" s="45">
        <v>9.1999999999999993</v>
      </c>
      <c r="W10" s="45">
        <v>0</v>
      </c>
      <c r="X10" s="45">
        <v>13.7</v>
      </c>
      <c r="Y10" s="76">
        <v>1</v>
      </c>
      <c r="Z10" s="45">
        <v>4.8</v>
      </c>
      <c r="AA10" s="45">
        <v>4.7</v>
      </c>
      <c r="AB10" s="45">
        <v>0</v>
      </c>
      <c r="AC10" s="45">
        <v>9.5</v>
      </c>
      <c r="AD10" s="76">
        <v>14</v>
      </c>
      <c r="AE10" s="45">
        <v>5.7</v>
      </c>
      <c r="AF10" s="45">
        <v>7.3</v>
      </c>
      <c r="AG10" s="45">
        <v>0</v>
      </c>
      <c r="AH10" s="45">
        <v>13</v>
      </c>
      <c r="AI10" s="77">
        <v>6</v>
      </c>
    </row>
    <row r="11" spans="1:39" ht="12.75" customHeight="1" x14ac:dyDescent="0.2">
      <c r="A11" s="72" t="s">
        <v>159</v>
      </c>
      <c r="B11" s="73" t="s">
        <v>419</v>
      </c>
      <c r="C11" s="73" t="s">
        <v>152</v>
      </c>
      <c r="D11" s="73" t="s">
        <v>300</v>
      </c>
      <c r="E11" s="73" t="s">
        <v>275</v>
      </c>
      <c r="F11" s="73" t="s">
        <v>349</v>
      </c>
      <c r="G11" s="66"/>
      <c r="H11" s="74">
        <v>4</v>
      </c>
      <c r="I11" s="45">
        <v>50.45</v>
      </c>
      <c r="J11" s="66"/>
      <c r="K11" s="66"/>
      <c r="L11" s="66"/>
      <c r="M11" s="66"/>
      <c r="N11" s="66"/>
      <c r="O11" s="66"/>
      <c r="P11" s="75">
        <v>4.5</v>
      </c>
      <c r="Q11" s="45">
        <v>8.85</v>
      </c>
      <c r="R11" s="45">
        <v>0</v>
      </c>
      <c r="S11" s="45">
        <v>13.35</v>
      </c>
      <c r="T11" s="76">
        <v>3</v>
      </c>
      <c r="U11" s="45">
        <v>4.2</v>
      </c>
      <c r="V11" s="45">
        <v>7.8999999999999995</v>
      </c>
      <c r="W11" s="45">
        <v>0</v>
      </c>
      <c r="X11" s="45">
        <v>12.1</v>
      </c>
      <c r="Y11" s="76">
        <v>16</v>
      </c>
      <c r="Z11" s="45">
        <v>5.4</v>
      </c>
      <c r="AA11" s="45">
        <v>6</v>
      </c>
      <c r="AB11" s="45">
        <v>0</v>
      </c>
      <c r="AC11" s="45">
        <v>11.4</v>
      </c>
      <c r="AD11" s="76">
        <v>5</v>
      </c>
      <c r="AE11" s="45">
        <v>5.7</v>
      </c>
      <c r="AF11" s="45">
        <v>7.8999999999999995</v>
      </c>
      <c r="AG11" s="45">
        <v>0</v>
      </c>
      <c r="AH11" s="45">
        <v>13.6</v>
      </c>
      <c r="AI11" s="77">
        <v>4</v>
      </c>
    </row>
    <row r="12" spans="1:39" ht="12.75" customHeight="1" x14ac:dyDescent="0.2">
      <c r="A12" s="72" t="s">
        <v>160</v>
      </c>
      <c r="B12" s="73" t="s">
        <v>420</v>
      </c>
      <c r="C12" s="73" t="s">
        <v>152</v>
      </c>
      <c r="D12" s="73" t="s">
        <v>273</v>
      </c>
      <c r="E12" s="73" t="s">
        <v>275</v>
      </c>
      <c r="F12" s="73" t="s">
        <v>349</v>
      </c>
      <c r="G12" s="66"/>
      <c r="H12" s="74">
        <v>13</v>
      </c>
      <c r="I12" s="45">
        <v>0</v>
      </c>
      <c r="J12" s="66"/>
      <c r="K12" s="66"/>
      <c r="L12" s="66"/>
      <c r="M12" s="66"/>
      <c r="N12" s="66"/>
      <c r="O12" s="66"/>
      <c r="P12" s="75">
        <v>0</v>
      </c>
      <c r="Q12" s="45">
        <v>0</v>
      </c>
      <c r="R12" s="45">
        <v>0</v>
      </c>
      <c r="S12" s="45">
        <v>0</v>
      </c>
      <c r="T12" s="76">
        <v>24</v>
      </c>
      <c r="U12" s="45">
        <v>0</v>
      </c>
      <c r="V12" s="45">
        <v>0</v>
      </c>
      <c r="W12" s="45">
        <v>0</v>
      </c>
      <c r="X12" s="45">
        <v>0</v>
      </c>
      <c r="Y12" s="76">
        <v>24</v>
      </c>
      <c r="Z12" s="45">
        <v>0</v>
      </c>
      <c r="AA12" s="45">
        <v>0</v>
      </c>
      <c r="AB12" s="45">
        <v>0</v>
      </c>
      <c r="AC12" s="45">
        <v>0</v>
      </c>
      <c r="AD12" s="76">
        <v>24</v>
      </c>
      <c r="AE12" s="45">
        <v>0</v>
      </c>
      <c r="AF12" s="45">
        <v>0</v>
      </c>
      <c r="AG12" s="45">
        <v>0</v>
      </c>
      <c r="AH12" s="45">
        <v>0</v>
      </c>
      <c r="AI12" s="77">
        <v>24</v>
      </c>
    </row>
    <row r="13" spans="1:39" ht="12.75" customHeight="1" x14ac:dyDescent="0.2">
      <c r="A13" s="72" t="s">
        <v>161</v>
      </c>
      <c r="B13" s="73" t="s">
        <v>421</v>
      </c>
      <c r="C13" s="73" t="s">
        <v>152</v>
      </c>
      <c r="D13" s="73" t="s">
        <v>273</v>
      </c>
      <c r="E13" s="73" t="s">
        <v>275</v>
      </c>
      <c r="F13" s="73" t="s">
        <v>349</v>
      </c>
      <c r="G13" s="66"/>
      <c r="H13" s="74">
        <v>13</v>
      </c>
      <c r="I13" s="45">
        <v>0</v>
      </c>
      <c r="J13" s="66"/>
      <c r="K13" s="66"/>
      <c r="L13" s="66"/>
      <c r="M13" s="66"/>
      <c r="N13" s="66"/>
      <c r="O13" s="66"/>
      <c r="P13" s="75">
        <v>0</v>
      </c>
      <c r="Q13" s="45">
        <v>0</v>
      </c>
      <c r="R13" s="45">
        <v>0</v>
      </c>
      <c r="S13" s="45">
        <v>0</v>
      </c>
      <c r="T13" s="76">
        <v>24</v>
      </c>
      <c r="U13" s="45">
        <v>0</v>
      </c>
      <c r="V13" s="45">
        <v>0</v>
      </c>
      <c r="W13" s="45">
        <v>0</v>
      </c>
      <c r="X13" s="45">
        <v>0</v>
      </c>
      <c r="Y13" s="76">
        <v>24</v>
      </c>
      <c r="Z13" s="45">
        <v>0</v>
      </c>
      <c r="AA13" s="45">
        <v>0</v>
      </c>
      <c r="AB13" s="45">
        <v>0</v>
      </c>
      <c r="AC13" s="45">
        <v>0</v>
      </c>
      <c r="AD13" s="76">
        <v>24</v>
      </c>
      <c r="AE13" s="45">
        <v>0</v>
      </c>
      <c r="AF13" s="45">
        <v>0</v>
      </c>
      <c r="AG13" s="45">
        <v>0</v>
      </c>
      <c r="AH13" s="45">
        <v>0</v>
      </c>
      <c r="AI13" s="77">
        <v>24</v>
      </c>
    </row>
    <row r="14" spans="1:39" ht="12.75" customHeight="1" x14ac:dyDescent="0.2">
      <c r="A14" s="72" t="s">
        <v>162</v>
      </c>
      <c r="B14" s="73" t="s">
        <v>422</v>
      </c>
      <c r="C14" s="73" t="s">
        <v>152</v>
      </c>
      <c r="D14" s="73" t="s">
        <v>304</v>
      </c>
      <c r="E14" s="73" t="s">
        <v>275</v>
      </c>
      <c r="F14" s="73" t="s">
        <v>349</v>
      </c>
      <c r="G14" s="66"/>
      <c r="H14" s="74">
        <v>13</v>
      </c>
      <c r="I14" s="45">
        <v>0</v>
      </c>
      <c r="J14" s="66"/>
      <c r="K14" s="66"/>
      <c r="L14" s="66"/>
      <c r="M14" s="66"/>
      <c r="N14" s="66"/>
      <c r="O14" s="66"/>
      <c r="P14" s="75">
        <v>0</v>
      </c>
      <c r="Q14" s="45">
        <v>0</v>
      </c>
      <c r="R14" s="45">
        <v>0</v>
      </c>
      <c r="S14" s="45">
        <v>0</v>
      </c>
      <c r="T14" s="76">
        <v>24</v>
      </c>
      <c r="U14" s="45">
        <v>0</v>
      </c>
      <c r="V14" s="45">
        <v>0</v>
      </c>
      <c r="W14" s="45">
        <v>0</v>
      </c>
      <c r="X14" s="45">
        <v>0</v>
      </c>
      <c r="Y14" s="76">
        <v>24</v>
      </c>
      <c r="Z14" s="45">
        <v>0</v>
      </c>
      <c r="AA14" s="45">
        <v>0</v>
      </c>
      <c r="AB14" s="45">
        <v>0</v>
      </c>
      <c r="AC14" s="45">
        <v>0</v>
      </c>
      <c r="AD14" s="76">
        <v>24</v>
      </c>
      <c r="AE14" s="45">
        <v>0</v>
      </c>
      <c r="AF14" s="45">
        <v>0</v>
      </c>
      <c r="AG14" s="45">
        <v>0</v>
      </c>
      <c r="AH14" s="45">
        <v>0</v>
      </c>
      <c r="AI14" s="77">
        <v>24</v>
      </c>
    </row>
    <row r="15" spans="1:39" ht="12.75" customHeight="1" x14ac:dyDescent="0.2">
      <c r="A15" s="72" t="s">
        <v>163</v>
      </c>
      <c r="B15" s="73" t="s">
        <v>423</v>
      </c>
      <c r="C15" s="73" t="s">
        <v>152</v>
      </c>
      <c r="D15" s="73" t="s">
        <v>304</v>
      </c>
      <c r="E15" s="73" t="s">
        <v>275</v>
      </c>
      <c r="F15" s="73" t="s">
        <v>349</v>
      </c>
      <c r="G15" s="66"/>
      <c r="H15" s="74">
        <v>9</v>
      </c>
      <c r="I15" s="45">
        <v>39.799999999999997</v>
      </c>
      <c r="J15" s="66"/>
      <c r="K15" s="66"/>
      <c r="L15" s="66"/>
      <c r="M15" s="66"/>
      <c r="N15" s="66"/>
      <c r="O15" s="66"/>
      <c r="P15" s="75">
        <v>4.5</v>
      </c>
      <c r="Q15" s="45">
        <v>8.1999999999999993</v>
      </c>
      <c r="R15" s="45">
        <v>0</v>
      </c>
      <c r="S15" s="45">
        <v>12.7</v>
      </c>
      <c r="T15" s="76">
        <v>15</v>
      </c>
      <c r="U15" s="45">
        <v>3.9</v>
      </c>
      <c r="V15" s="45">
        <v>8.6</v>
      </c>
      <c r="W15" s="45">
        <v>0</v>
      </c>
      <c r="X15" s="45">
        <v>12.5</v>
      </c>
      <c r="Y15" s="76">
        <v>11</v>
      </c>
      <c r="Z15" s="45">
        <v>3.6</v>
      </c>
      <c r="AA15" s="45">
        <v>2.4999999999999996</v>
      </c>
      <c r="AB15" s="45">
        <v>3.5</v>
      </c>
      <c r="AC15" s="45">
        <v>2.5999999999999996</v>
      </c>
      <c r="AD15" s="76">
        <v>23</v>
      </c>
      <c r="AE15" s="45">
        <v>5.7</v>
      </c>
      <c r="AF15" s="45">
        <v>6.3</v>
      </c>
      <c r="AG15" s="45">
        <v>0</v>
      </c>
      <c r="AH15" s="45">
        <v>12</v>
      </c>
      <c r="AI15" s="77">
        <v>11</v>
      </c>
    </row>
    <row r="16" spans="1:39" ht="12.75" customHeight="1" x14ac:dyDescent="0.2">
      <c r="A16" s="72" t="s">
        <v>164</v>
      </c>
      <c r="B16" s="73" t="s">
        <v>424</v>
      </c>
      <c r="C16" s="73" t="s">
        <v>152</v>
      </c>
      <c r="D16" s="73" t="s">
        <v>343</v>
      </c>
      <c r="E16" s="73" t="s">
        <v>275</v>
      </c>
      <c r="F16" s="73" t="s">
        <v>349</v>
      </c>
      <c r="G16" s="66"/>
      <c r="H16" s="74">
        <v>2</v>
      </c>
      <c r="I16" s="45">
        <v>51.05</v>
      </c>
      <c r="J16" s="66"/>
      <c r="K16" s="66"/>
      <c r="L16" s="66"/>
      <c r="M16" s="66"/>
      <c r="N16" s="66"/>
      <c r="O16" s="66"/>
      <c r="P16" s="75">
        <v>4.5</v>
      </c>
      <c r="Q16" s="45">
        <v>8.9499999999999993</v>
      </c>
      <c r="R16" s="45">
        <v>0</v>
      </c>
      <c r="S16" s="45">
        <v>13.45</v>
      </c>
      <c r="T16" s="76">
        <v>2</v>
      </c>
      <c r="U16" s="45">
        <v>3.6</v>
      </c>
      <c r="V16" s="45">
        <v>8.6999999999999993</v>
      </c>
      <c r="W16" s="45">
        <v>0</v>
      </c>
      <c r="X16" s="45">
        <v>12.299999999999999</v>
      </c>
      <c r="Y16" s="76">
        <v>13</v>
      </c>
      <c r="Z16" s="45">
        <v>5.0999999999999996</v>
      </c>
      <c r="AA16" s="45">
        <v>7.2000000000000011</v>
      </c>
      <c r="AB16" s="45">
        <v>0</v>
      </c>
      <c r="AC16" s="45">
        <v>12.3</v>
      </c>
      <c r="AD16" s="76">
        <v>1</v>
      </c>
      <c r="AE16" s="45">
        <v>5.7</v>
      </c>
      <c r="AF16" s="45">
        <v>7.3</v>
      </c>
      <c r="AG16" s="45">
        <v>0</v>
      </c>
      <c r="AH16" s="45">
        <v>13</v>
      </c>
      <c r="AI16" s="77">
        <v>6</v>
      </c>
    </row>
    <row r="17" spans="1:35" ht="12.75" customHeight="1" x14ac:dyDescent="0.2">
      <c r="A17" s="72" t="s">
        <v>165</v>
      </c>
      <c r="B17" s="73" t="s">
        <v>425</v>
      </c>
      <c r="C17" s="73" t="s">
        <v>152</v>
      </c>
      <c r="D17" s="73" t="s">
        <v>293</v>
      </c>
      <c r="E17" s="73" t="s">
        <v>275</v>
      </c>
      <c r="F17" s="73" t="s">
        <v>349</v>
      </c>
      <c r="G17" s="66"/>
      <c r="H17" s="74">
        <v>10</v>
      </c>
      <c r="I17" s="45">
        <v>39.35</v>
      </c>
      <c r="J17" s="66"/>
      <c r="K17" s="66"/>
      <c r="L17" s="66"/>
      <c r="M17" s="66"/>
      <c r="N17" s="66"/>
      <c r="O17" s="66"/>
      <c r="P17" s="75">
        <v>4.5</v>
      </c>
      <c r="Q17" s="45">
        <v>8.1499999999999986</v>
      </c>
      <c r="R17" s="45">
        <v>0</v>
      </c>
      <c r="S17" s="45">
        <v>12.649999999999999</v>
      </c>
      <c r="T17" s="76">
        <v>16</v>
      </c>
      <c r="U17" s="45">
        <v>4.2</v>
      </c>
      <c r="V17" s="45">
        <v>7.9999999999999991</v>
      </c>
      <c r="W17" s="45">
        <v>0</v>
      </c>
      <c r="X17" s="45">
        <v>12.2</v>
      </c>
      <c r="Y17" s="76">
        <v>14</v>
      </c>
      <c r="Z17" s="45">
        <v>3.9</v>
      </c>
      <c r="AA17" s="45">
        <v>4</v>
      </c>
      <c r="AB17" s="45">
        <v>0</v>
      </c>
      <c r="AC17" s="45">
        <v>7.9</v>
      </c>
      <c r="AD17" s="76">
        <v>19</v>
      </c>
      <c r="AE17" s="45">
        <v>4.5</v>
      </c>
      <c r="AF17" s="45">
        <v>8.1</v>
      </c>
      <c r="AG17" s="45">
        <v>6</v>
      </c>
      <c r="AH17" s="45">
        <v>6.6</v>
      </c>
      <c r="AI17" s="77">
        <v>22</v>
      </c>
    </row>
    <row r="18" spans="1:35" ht="12.75" customHeight="1" x14ac:dyDescent="0.2">
      <c r="A18" s="72" t="s">
        <v>166</v>
      </c>
      <c r="B18" s="73" t="s">
        <v>426</v>
      </c>
      <c r="C18" s="73" t="s">
        <v>152</v>
      </c>
      <c r="D18" s="73" t="s">
        <v>296</v>
      </c>
      <c r="E18" s="73" t="s">
        <v>275</v>
      </c>
      <c r="F18" s="73" t="s">
        <v>349</v>
      </c>
      <c r="G18" s="66"/>
      <c r="H18" s="74">
        <v>6</v>
      </c>
      <c r="I18" s="45">
        <v>49.35</v>
      </c>
      <c r="J18" s="66"/>
      <c r="K18" s="66"/>
      <c r="L18" s="66"/>
      <c r="M18" s="66"/>
      <c r="N18" s="66"/>
      <c r="O18" s="66"/>
      <c r="P18" s="75">
        <v>4.5</v>
      </c>
      <c r="Q18" s="45">
        <v>8.25</v>
      </c>
      <c r="R18" s="45">
        <v>0</v>
      </c>
      <c r="S18" s="45">
        <v>12.75</v>
      </c>
      <c r="T18" s="76">
        <v>13</v>
      </c>
      <c r="U18" s="45">
        <v>4.5</v>
      </c>
      <c r="V18" s="45">
        <v>9.1</v>
      </c>
      <c r="W18" s="45">
        <v>0</v>
      </c>
      <c r="X18" s="45">
        <v>13.6</v>
      </c>
      <c r="Y18" s="76">
        <v>2</v>
      </c>
      <c r="Z18" s="45">
        <v>4.2</v>
      </c>
      <c r="AA18" s="45">
        <v>5.8999999999999995</v>
      </c>
      <c r="AB18" s="45">
        <v>0</v>
      </c>
      <c r="AC18" s="45">
        <v>10.1</v>
      </c>
      <c r="AD18" s="76">
        <v>11</v>
      </c>
      <c r="AE18" s="45">
        <v>5.7</v>
      </c>
      <c r="AF18" s="45">
        <v>7.1999999999999984</v>
      </c>
      <c r="AG18" s="45">
        <v>0</v>
      </c>
      <c r="AH18" s="45">
        <v>12.899999999999999</v>
      </c>
      <c r="AI18" s="77">
        <v>8</v>
      </c>
    </row>
    <row r="19" spans="1:35" ht="12.75" customHeight="1" x14ac:dyDescent="0.2">
      <c r="A19" s="72" t="s">
        <v>167</v>
      </c>
      <c r="B19" s="73" t="s">
        <v>427</v>
      </c>
      <c r="C19" s="73" t="s">
        <v>152</v>
      </c>
      <c r="D19" s="73" t="s">
        <v>304</v>
      </c>
      <c r="E19" s="73" t="s">
        <v>275</v>
      </c>
      <c r="F19" s="73" t="s">
        <v>349</v>
      </c>
      <c r="G19" s="66"/>
      <c r="H19" s="74">
        <v>11</v>
      </c>
      <c r="I19" s="45">
        <v>37.700000000000003</v>
      </c>
      <c r="J19" s="66"/>
      <c r="K19" s="66"/>
      <c r="L19" s="66"/>
      <c r="M19" s="66"/>
      <c r="N19" s="66"/>
      <c r="O19" s="66"/>
      <c r="P19" s="75">
        <v>3.8</v>
      </c>
      <c r="Q19" s="45">
        <v>8.3000000000000007</v>
      </c>
      <c r="R19" s="45">
        <v>0</v>
      </c>
      <c r="S19" s="45">
        <v>12.1</v>
      </c>
      <c r="T19" s="76">
        <v>20</v>
      </c>
      <c r="U19" s="45">
        <v>3.9</v>
      </c>
      <c r="V19" s="45">
        <v>7.4</v>
      </c>
      <c r="W19" s="45">
        <v>0</v>
      </c>
      <c r="X19" s="45">
        <v>11.3</v>
      </c>
      <c r="Y19" s="76">
        <v>20</v>
      </c>
      <c r="Z19" s="45">
        <v>3.9</v>
      </c>
      <c r="AA19" s="45">
        <v>5.0999999999999996</v>
      </c>
      <c r="AB19" s="45">
        <v>1</v>
      </c>
      <c r="AC19" s="45">
        <v>8</v>
      </c>
      <c r="AD19" s="76">
        <v>18</v>
      </c>
      <c r="AE19" s="45">
        <v>3.9</v>
      </c>
      <c r="AF19" s="45">
        <v>6.4</v>
      </c>
      <c r="AG19" s="45">
        <v>4</v>
      </c>
      <c r="AH19" s="45">
        <v>6.3000000000000007</v>
      </c>
      <c r="AI19" s="77">
        <v>23</v>
      </c>
    </row>
    <row r="20" spans="1:35" ht="12.75" customHeight="1" x14ac:dyDescent="0.2">
      <c r="A20" s="78"/>
      <c r="B20" s="79"/>
      <c r="C20" s="79"/>
      <c r="D20" s="79"/>
      <c r="E20" s="79"/>
      <c r="F20" s="79"/>
      <c r="G20" s="58"/>
      <c r="H20" s="80"/>
      <c r="I20" s="81"/>
      <c r="J20" s="58"/>
      <c r="K20" s="58"/>
      <c r="L20" s="58"/>
      <c r="M20" s="58"/>
      <c r="N20" s="58"/>
      <c r="O20" s="58"/>
      <c r="P20" s="82"/>
      <c r="Q20" s="81"/>
      <c r="R20" s="81"/>
      <c r="S20" s="81"/>
      <c r="T20" s="83"/>
      <c r="U20" s="81"/>
      <c r="V20" s="81"/>
      <c r="W20" s="81"/>
      <c r="X20" s="81"/>
      <c r="Y20" s="83"/>
      <c r="Z20" s="81"/>
      <c r="AA20" s="81"/>
      <c r="AB20" s="81"/>
      <c r="AC20" s="81"/>
      <c r="AD20" s="83"/>
      <c r="AE20" s="81"/>
      <c r="AF20" s="81"/>
      <c r="AG20" s="81"/>
      <c r="AH20" s="81"/>
      <c r="AI20" s="77"/>
    </row>
    <row r="21" spans="1:35" ht="12.75" customHeight="1" x14ac:dyDescent="0.2">
      <c r="A21" s="60" t="s">
        <v>79</v>
      </c>
      <c r="B21" s="61" t="s">
        <v>168</v>
      </c>
      <c r="C21" s="62"/>
      <c r="D21" s="63"/>
      <c r="E21" s="64" t="s">
        <v>2</v>
      </c>
      <c r="F21" s="65"/>
      <c r="G21" s="58"/>
      <c r="H21" s="125" t="s">
        <v>3</v>
      </c>
      <c r="I21" s="125" t="s">
        <v>4</v>
      </c>
      <c r="J21" s="66"/>
      <c r="K21" s="66"/>
      <c r="L21" s="66"/>
      <c r="M21" s="66"/>
      <c r="N21" s="66"/>
      <c r="O21" s="66"/>
      <c r="P21" s="124" t="s">
        <v>5</v>
      </c>
      <c r="Q21" s="124"/>
      <c r="R21" s="124"/>
      <c r="S21" s="124"/>
      <c r="T21" s="67"/>
      <c r="U21" s="124" t="s">
        <v>6</v>
      </c>
      <c r="V21" s="124"/>
      <c r="W21" s="124"/>
      <c r="X21" s="124"/>
      <c r="Y21" s="67"/>
      <c r="Z21" s="124" t="s">
        <v>7</v>
      </c>
      <c r="AA21" s="124"/>
      <c r="AB21" s="124"/>
      <c r="AC21" s="124"/>
      <c r="AD21" s="67"/>
      <c r="AE21" s="124" t="s">
        <v>8</v>
      </c>
      <c r="AF21" s="124"/>
      <c r="AG21" s="124"/>
      <c r="AH21" s="124"/>
      <c r="AI21" s="77">
        <v>24</v>
      </c>
    </row>
    <row r="22" spans="1:35" ht="12.75" customHeight="1" x14ac:dyDescent="0.2">
      <c r="A22" s="58"/>
      <c r="B22" s="58"/>
      <c r="C22" s="58"/>
      <c r="D22" s="58"/>
      <c r="E22" s="58"/>
      <c r="F22" s="58"/>
      <c r="G22" s="58"/>
      <c r="H22" s="126"/>
      <c r="I22" s="126"/>
      <c r="J22" s="69"/>
      <c r="K22" s="69"/>
      <c r="L22" s="69"/>
      <c r="M22" s="69"/>
      <c r="N22" s="69"/>
      <c r="O22" s="69"/>
      <c r="P22" s="70" t="s">
        <v>9</v>
      </c>
      <c r="Q22" s="70" t="s">
        <v>10</v>
      </c>
      <c r="R22" s="70" t="s">
        <v>11</v>
      </c>
      <c r="S22" s="70" t="s">
        <v>12</v>
      </c>
      <c r="T22" s="70" t="s">
        <v>13</v>
      </c>
      <c r="U22" s="70" t="s">
        <v>14</v>
      </c>
      <c r="V22" s="70" t="s">
        <v>10</v>
      </c>
      <c r="W22" s="70" t="s">
        <v>11</v>
      </c>
      <c r="X22" s="70" t="s">
        <v>12</v>
      </c>
      <c r="Y22" s="70" t="s">
        <v>13</v>
      </c>
      <c r="Z22" s="70" t="s">
        <v>14</v>
      </c>
      <c r="AA22" s="70" t="s">
        <v>10</v>
      </c>
      <c r="AB22" s="70" t="s">
        <v>11</v>
      </c>
      <c r="AC22" s="70" t="s">
        <v>12</v>
      </c>
      <c r="AD22" s="70" t="s">
        <v>13</v>
      </c>
      <c r="AE22" s="70" t="s">
        <v>14</v>
      </c>
      <c r="AF22" s="70" t="s">
        <v>10</v>
      </c>
      <c r="AG22" s="70" t="s">
        <v>11</v>
      </c>
      <c r="AH22" s="70" t="s">
        <v>12</v>
      </c>
      <c r="AI22" s="77" t="e">
        <v>#VALUE!</v>
      </c>
    </row>
    <row r="23" spans="1:35" ht="12.75" customHeight="1" x14ac:dyDescent="0.2">
      <c r="A23" s="72" t="s">
        <v>169</v>
      </c>
      <c r="B23" s="73" t="s">
        <v>428</v>
      </c>
      <c r="C23" s="73" t="s">
        <v>152</v>
      </c>
      <c r="D23" s="73" t="s">
        <v>277</v>
      </c>
      <c r="E23" s="73" t="s">
        <v>275</v>
      </c>
      <c r="F23" s="73" t="s">
        <v>349</v>
      </c>
      <c r="G23" s="66"/>
      <c r="H23" s="74">
        <v>7</v>
      </c>
      <c r="I23" s="45">
        <v>47.650000000000006</v>
      </c>
      <c r="J23" s="66"/>
      <c r="K23" s="66"/>
      <c r="L23" s="66"/>
      <c r="M23" s="66"/>
      <c r="N23" s="66"/>
      <c r="O23" s="66"/>
      <c r="P23" s="75">
        <v>4.5</v>
      </c>
      <c r="Q23" s="45">
        <v>8.5500000000000007</v>
      </c>
      <c r="R23" s="45">
        <v>0</v>
      </c>
      <c r="S23" s="45">
        <v>13.05</v>
      </c>
      <c r="T23" s="76">
        <v>10</v>
      </c>
      <c r="U23" s="45">
        <v>4.2</v>
      </c>
      <c r="V23" s="45">
        <v>9</v>
      </c>
      <c r="W23" s="45">
        <v>0</v>
      </c>
      <c r="X23" s="45">
        <v>13.2</v>
      </c>
      <c r="Y23" s="76">
        <v>4</v>
      </c>
      <c r="Z23" s="45">
        <v>4.8</v>
      </c>
      <c r="AA23" s="45">
        <v>5.4000000000000012</v>
      </c>
      <c r="AB23" s="45">
        <v>0</v>
      </c>
      <c r="AC23" s="45">
        <v>10.200000000000001</v>
      </c>
      <c r="AD23" s="76">
        <v>10</v>
      </c>
      <c r="AE23" s="45">
        <v>5.4</v>
      </c>
      <c r="AF23" s="45">
        <v>7.7999999999999989</v>
      </c>
      <c r="AG23" s="45">
        <v>2</v>
      </c>
      <c r="AH23" s="45">
        <v>11.2</v>
      </c>
      <c r="AI23" s="77">
        <v>16</v>
      </c>
    </row>
    <row r="24" spans="1:35" ht="12.75" customHeight="1" x14ac:dyDescent="0.2">
      <c r="A24" s="66" t="s">
        <v>170</v>
      </c>
      <c r="B24" s="73" t="s">
        <v>429</v>
      </c>
      <c r="C24" s="73" t="s">
        <v>152</v>
      </c>
      <c r="D24" s="73" t="s">
        <v>277</v>
      </c>
      <c r="E24" s="73" t="s">
        <v>275</v>
      </c>
      <c r="F24" s="73" t="s">
        <v>349</v>
      </c>
      <c r="G24" s="66"/>
      <c r="H24" s="74">
        <v>10</v>
      </c>
      <c r="I24" s="45">
        <v>45.350000000000009</v>
      </c>
      <c r="J24" s="66"/>
      <c r="K24" s="66"/>
      <c r="L24" s="66"/>
      <c r="M24" s="66"/>
      <c r="N24" s="66"/>
      <c r="O24" s="66"/>
      <c r="P24" s="75">
        <v>4.5</v>
      </c>
      <c r="Q24" s="45">
        <v>7.65</v>
      </c>
      <c r="R24" s="45">
        <v>0</v>
      </c>
      <c r="S24" s="45">
        <v>12.15</v>
      </c>
      <c r="T24" s="76">
        <v>19</v>
      </c>
      <c r="U24" s="45">
        <v>3.9</v>
      </c>
      <c r="V24" s="45">
        <v>7.9</v>
      </c>
      <c r="W24" s="45">
        <v>0</v>
      </c>
      <c r="X24" s="45">
        <v>11.8</v>
      </c>
      <c r="Y24" s="76">
        <v>19</v>
      </c>
      <c r="Z24" s="45">
        <v>4.5</v>
      </c>
      <c r="AA24" s="45">
        <v>6.6</v>
      </c>
      <c r="AB24" s="45">
        <v>0</v>
      </c>
      <c r="AC24" s="45">
        <v>11.1</v>
      </c>
      <c r="AD24" s="76">
        <v>6</v>
      </c>
      <c r="AE24" s="45">
        <v>4.5</v>
      </c>
      <c r="AF24" s="45">
        <v>7.8000000000000007</v>
      </c>
      <c r="AG24" s="45">
        <v>2</v>
      </c>
      <c r="AH24" s="45">
        <v>10.3</v>
      </c>
      <c r="AI24" s="77">
        <v>19</v>
      </c>
    </row>
    <row r="25" spans="1:35" ht="12.75" customHeight="1" x14ac:dyDescent="0.2">
      <c r="A25" s="66" t="s">
        <v>171</v>
      </c>
      <c r="B25" s="73" t="s">
        <v>430</v>
      </c>
      <c r="C25" s="73" t="s">
        <v>152</v>
      </c>
      <c r="D25" s="73" t="s">
        <v>290</v>
      </c>
      <c r="E25" s="73" t="s">
        <v>275</v>
      </c>
      <c r="F25" s="73" t="s">
        <v>349</v>
      </c>
      <c r="G25" s="66"/>
      <c r="H25" s="74">
        <v>9</v>
      </c>
      <c r="I25" s="45">
        <v>47.550000000000004</v>
      </c>
      <c r="J25" s="66"/>
      <c r="K25" s="66"/>
      <c r="L25" s="66"/>
      <c r="M25" s="66"/>
      <c r="N25" s="66"/>
      <c r="O25" s="66"/>
      <c r="P25" s="75">
        <v>4.5</v>
      </c>
      <c r="Q25" s="45">
        <v>8.3500000000000014</v>
      </c>
      <c r="R25" s="45">
        <v>0</v>
      </c>
      <c r="S25" s="45">
        <v>12.850000000000001</v>
      </c>
      <c r="T25" s="76">
        <v>11</v>
      </c>
      <c r="U25" s="45">
        <v>4.2</v>
      </c>
      <c r="V25" s="45">
        <v>8.5999999999999979</v>
      </c>
      <c r="W25" s="45">
        <v>0</v>
      </c>
      <c r="X25" s="45">
        <v>12.799999999999999</v>
      </c>
      <c r="Y25" s="76">
        <v>7</v>
      </c>
      <c r="Z25" s="45">
        <v>4.5</v>
      </c>
      <c r="AA25" s="45">
        <v>6.3000000000000007</v>
      </c>
      <c r="AB25" s="45">
        <v>0</v>
      </c>
      <c r="AC25" s="45">
        <v>10.8</v>
      </c>
      <c r="AD25" s="76">
        <v>7</v>
      </c>
      <c r="AE25" s="45">
        <v>4.5</v>
      </c>
      <c r="AF25" s="45">
        <v>6.6</v>
      </c>
      <c r="AG25" s="45">
        <v>0</v>
      </c>
      <c r="AH25" s="45">
        <v>11.1</v>
      </c>
      <c r="AI25" s="77">
        <v>17</v>
      </c>
    </row>
    <row r="26" spans="1:35" ht="12.75" customHeight="1" x14ac:dyDescent="0.2">
      <c r="A26" s="66" t="s">
        <v>172</v>
      </c>
      <c r="B26" s="73" t="s">
        <v>431</v>
      </c>
      <c r="C26" s="73" t="s">
        <v>152</v>
      </c>
      <c r="D26" s="73" t="s">
        <v>290</v>
      </c>
      <c r="E26" s="73" t="s">
        <v>275</v>
      </c>
      <c r="F26" s="73" t="s">
        <v>349</v>
      </c>
      <c r="G26" s="66"/>
      <c r="H26" s="74">
        <v>13</v>
      </c>
      <c r="I26" s="45">
        <v>42.55</v>
      </c>
      <c r="J26" s="66"/>
      <c r="K26" s="66"/>
      <c r="L26" s="66"/>
      <c r="M26" s="66"/>
      <c r="N26" s="66"/>
      <c r="O26" s="66"/>
      <c r="P26" s="75">
        <v>3.8</v>
      </c>
      <c r="Q26" s="45">
        <v>8.0500000000000007</v>
      </c>
      <c r="R26" s="45">
        <v>0</v>
      </c>
      <c r="S26" s="45">
        <v>11.85</v>
      </c>
      <c r="T26" s="76">
        <v>21</v>
      </c>
      <c r="U26" s="45">
        <v>4.2</v>
      </c>
      <c r="V26" s="45">
        <v>7.9999999999999991</v>
      </c>
      <c r="W26" s="45">
        <v>0</v>
      </c>
      <c r="X26" s="45">
        <v>12.2</v>
      </c>
      <c r="Y26" s="76">
        <v>14</v>
      </c>
      <c r="Z26" s="45">
        <v>4.5</v>
      </c>
      <c r="AA26" s="45">
        <v>3.3</v>
      </c>
      <c r="AB26" s="45">
        <v>0.8</v>
      </c>
      <c r="AC26" s="45">
        <v>7</v>
      </c>
      <c r="AD26" s="76">
        <v>21</v>
      </c>
      <c r="AE26" s="45">
        <v>5.0999999999999996</v>
      </c>
      <c r="AF26" s="45">
        <v>6.4</v>
      </c>
      <c r="AG26" s="45">
        <v>0</v>
      </c>
      <c r="AH26" s="45">
        <v>11.5</v>
      </c>
      <c r="AI26" s="77">
        <v>14</v>
      </c>
    </row>
    <row r="27" spans="1:35" ht="12.75" customHeight="1" x14ac:dyDescent="0.2">
      <c r="A27" s="72" t="s">
        <v>173</v>
      </c>
      <c r="B27" s="73" t="s">
        <v>432</v>
      </c>
      <c r="C27" s="73" t="s">
        <v>152</v>
      </c>
      <c r="D27" s="73" t="s">
        <v>290</v>
      </c>
      <c r="E27" s="73" t="s">
        <v>275</v>
      </c>
      <c r="F27" s="73" t="s">
        <v>349</v>
      </c>
      <c r="G27" s="66"/>
      <c r="H27" s="74">
        <v>11</v>
      </c>
      <c r="I27" s="45">
        <v>42.85</v>
      </c>
      <c r="J27" s="66"/>
      <c r="K27" s="66"/>
      <c r="L27" s="66"/>
      <c r="M27" s="66"/>
      <c r="N27" s="66"/>
      <c r="O27" s="66"/>
      <c r="P27" s="75">
        <v>4.1500000000000004</v>
      </c>
      <c r="Q27" s="45">
        <v>7.6999999999999993</v>
      </c>
      <c r="R27" s="45">
        <v>0</v>
      </c>
      <c r="S27" s="45">
        <v>11.85</v>
      </c>
      <c r="T27" s="76">
        <v>21</v>
      </c>
      <c r="U27" s="45">
        <v>4.5</v>
      </c>
      <c r="V27" s="45">
        <v>6.6</v>
      </c>
      <c r="W27" s="45">
        <v>0</v>
      </c>
      <c r="X27" s="45">
        <v>11.1</v>
      </c>
      <c r="Y27" s="76">
        <v>21</v>
      </c>
      <c r="Z27" s="45">
        <v>3.9</v>
      </c>
      <c r="AA27" s="45">
        <v>4</v>
      </c>
      <c r="AB27" s="45">
        <v>0</v>
      </c>
      <c r="AC27" s="45">
        <v>7.9</v>
      </c>
      <c r="AD27" s="76">
        <v>19</v>
      </c>
      <c r="AE27" s="45">
        <v>4.8</v>
      </c>
      <c r="AF27" s="45">
        <v>7.2</v>
      </c>
      <c r="AG27" s="45">
        <v>0</v>
      </c>
      <c r="AH27" s="45">
        <v>12</v>
      </c>
      <c r="AI27" s="77">
        <v>11</v>
      </c>
    </row>
    <row r="28" spans="1:35" ht="12.75" customHeight="1" x14ac:dyDescent="0.2">
      <c r="A28" s="72" t="s">
        <v>174</v>
      </c>
      <c r="B28" s="73" t="s">
        <v>433</v>
      </c>
      <c r="C28" s="73" t="s">
        <v>152</v>
      </c>
      <c r="D28" s="73" t="s">
        <v>343</v>
      </c>
      <c r="E28" s="73" t="s">
        <v>275</v>
      </c>
      <c r="F28" s="73" t="s">
        <v>349</v>
      </c>
      <c r="G28" s="66"/>
      <c r="H28" s="74">
        <v>12</v>
      </c>
      <c r="I28" s="45">
        <v>42.849999999999994</v>
      </c>
      <c r="J28" s="66"/>
      <c r="K28" s="66"/>
      <c r="L28" s="66"/>
      <c r="M28" s="66"/>
      <c r="N28" s="66"/>
      <c r="O28" s="66"/>
      <c r="P28" s="75">
        <v>4.5</v>
      </c>
      <c r="Q28" s="45">
        <v>7.9499999999999993</v>
      </c>
      <c r="R28" s="45">
        <v>0</v>
      </c>
      <c r="S28" s="45">
        <v>12.45</v>
      </c>
      <c r="T28" s="76">
        <v>18</v>
      </c>
      <c r="U28" s="45">
        <v>3.9</v>
      </c>
      <c r="V28" s="45">
        <v>6.9</v>
      </c>
      <c r="W28" s="45">
        <v>0</v>
      </c>
      <c r="X28" s="45">
        <v>10.8</v>
      </c>
      <c r="Y28" s="76">
        <v>22</v>
      </c>
      <c r="Z28" s="45">
        <v>4.2</v>
      </c>
      <c r="AA28" s="45">
        <v>3.9999999999999991</v>
      </c>
      <c r="AB28" s="45">
        <v>0</v>
      </c>
      <c r="AC28" s="45">
        <v>8.1999999999999993</v>
      </c>
      <c r="AD28" s="76">
        <v>17</v>
      </c>
      <c r="AE28" s="45">
        <v>5.7</v>
      </c>
      <c r="AF28" s="45">
        <v>5.6999999999999984</v>
      </c>
      <c r="AG28" s="45">
        <v>0</v>
      </c>
      <c r="AH28" s="45">
        <v>11.399999999999999</v>
      </c>
      <c r="AI28" s="77">
        <v>15</v>
      </c>
    </row>
    <row r="29" spans="1:35" ht="12.75" customHeight="1" x14ac:dyDescent="0.2">
      <c r="A29" s="72" t="s">
        <v>175</v>
      </c>
      <c r="B29" s="73" t="s">
        <v>434</v>
      </c>
      <c r="C29" s="73" t="s">
        <v>152</v>
      </c>
      <c r="D29" s="73" t="s">
        <v>343</v>
      </c>
      <c r="E29" s="73" t="s">
        <v>275</v>
      </c>
      <c r="F29" s="73" t="s">
        <v>349</v>
      </c>
      <c r="G29" s="66"/>
      <c r="H29" s="74">
        <v>3</v>
      </c>
      <c r="I29" s="45">
        <v>48.949999999999996</v>
      </c>
      <c r="J29" s="66"/>
      <c r="K29" s="66"/>
      <c r="L29" s="66"/>
      <c r="M29" s="66"/>
      <c r="N29" s="66"/>
      <c r="O29" s="66"/>
      <c r="P29" s="75">
        <v>4.5</v>
      </c>
      <c r="Q29" s="45">
        <v>8.25</v>
      </c>
      <c r="R29" s="45">
        <v>0</v>
      </c>
      <c r="S29" s="45">
        <v>12.75</v>
      </c>
      <c r="T29" s="76">
        <v>13</v>
      </c>
      <c r="U29" s="45">
        <v>4.5</v>
      </c>
      <c r="V29" s="45">
        <v>8.5</v>
      </c>
      <c r="W29" s="45">
        <v>0</v>
      </c>
      <c r="X29" s="45">
        <v>13</v>
      </c>
      <c r="Y29" s="76">
        <v>5</v>
      </c>
      <c r="Z29" s="45">
        <v>3.6</v>
      </c>
      <c r="AA29" s="45">
        <v>7.2000000000000011</v>
      </c>
      <c r="AB29" s="45">
        <v>0</v>
      </c>
      <c r="AC29" s="45">
        <v>10.8</v>
      </c>
      <c r="AD29" s="76">
        <v>7</v>
      </c>
      <c r="AE29" s="45">
        <v>5.4</v>
      </c>
      <c r="AF29" s="45">
        <v>7</v>
      </c>
      <c r="AG29" s="45">
        <v>0</v>
      </c>
      <c r="AH29" s="45">
        <v>12.4</v>
      </c>
      <c r="AI29" s="77">
        <v>10</v>
      </c>
    </row>
    <row r="30" spans="1:35" ht="12.75" customHeight="1" x14ac:dyDescent="0.2">
      <c r="A30" s="72" t="s">
        <v>176</v>
      </c>
      <c r="B30" s="73" t="s">
        <v>435</v>
      </c>
      <c r="C30" s="73" t="s">
        <v>152</v>
      </c>
      <c r="D30" s="73" t="s">
        <v>293</v>
      </c>
      <c r="E30" s="73" t="s">
        <v>275</v>
      </c>
      <c r="F30" s="73" t="s">
        <v>349</v>
      </c>
      <c r="G30" s="66"/>
      <c r="H30" s="74">
        <v>8</v>
      </c>
      <c r="I30" s="45">
        <v>47.649999999999991</v>
      </c>
      <c r="J30" s="66"/>
      <c r="K30" s="66"/>
      <c r="L30" s="66"/>
      <c r="M30" s="66"/>
      <c r="N30" s="66"/>
      <c r="O30" s="66"/>
      <c r="P30" s="75">
        <v>4.5</v>
      </c>
      <c r="Q30" s="45">
        <v>8.85</v>
      </c>
      <c r="R30" s="45">
        <v>0</v>
      </c>
      <c r="S30" s="45">
        <v>13.35</v>
      </c>
      <c r="T30" s="76">
        <v>3</v>
      </c>
      <c r="U30" s="45">
        <v>4.2</v>
      </c>
      <c r="V30" s="45">
        <v>8.5999999999999979</v>
      </c>
      <c r="W30" s="45">
        <v>0</v>
      </c>
      <c r="X30" s="45">
        <v>12.799999999999999</v>
      </c>
      <c r="Y30" s="76">
        <v>7</v>
      </c>
      <c r="Z30" s="45">
        <v>3.9</v>
      </c>
      <c r="AA30" s="45">
        <v>4.7999999999999989</v>
      </c>
      <c r="AB30" s="45">
        <v>0</v>
      </c>
      <c r="AC30" s="45">
        <v>8.6999999999999993</v>
      </c>
      <c r="AD30" s="76">
        <v>15</v>
      </c>
      <c r="AE30" s="45">
        <v>5.7</v>
      </c>
      <c r="AF30" s="45">
        <v>7.0999999999999988</v>
      </c>
      <c r="AG30" s="45">
        <v>0</v>
      </c>
      <c r="AH30" s="45">
        <v>12.799999999999999</v>
      </c>
      <c r="AI30" s="77">
        <v>9</v>
      </c>
    </row>
    <row r="31" spans="1:35" ht="12.75" customHeight="1" x14ac:dyDescent="0.2">
      <c r="A31" s="66" t="s">
        <v>177</v>
      </c>
      <c r="B31" s="73" t="s">
        <v>436</v>
      </c>
      <c r="C31" s="73" t="s">
        <v>152</v>
      </c>
      <c r="D31" s="73" t="s">
        <v>293</v>
      </c>
      <c r="E31" s="73" t="s">
        <v>275</v>
      </c>
      <c r="F31" s="73" t="s">
        <v>349</v>
      </c>
      <c r="G31" s="66"/>
      <c r="H31" s="74">
        <v>6</v>
      </c>
      <c r="I31" s="45">
        <v>47.899999999999991</v>
      </c>
      <c r="J31" s="66"/>
      <c r="K31" s="66"/>
      <c r="L31" s="66"/>
      <c r="M31" s="66"/>
      <c r="N31" s="66"/>
      <c r="O31" s="66"/>
      <c r="P31" s="75">
        <v>4.5</v>
      </c>
      <c r="Q31" s="45">
        <v>8.6999999999999993</v>
      </c>
      <c r="R31" s="45">
        <v>0</v>
      </c>
      <c r="S31" s="45">
        <v>13.2</v>
      </c>
      <c r="T31" s="76">
        <v>7</v>
      </c>
      <c r="U31" s="45">
        <v>4.2</v>
      </c>
      <c r="V31" s="45">
        <v>8.3999999999999986</v>
      </c>
      <c r="W31" s="45">
        <v>0</v>
      </c>
      <c r="X31" s="45">
        <v>12.6</v>
      </c>
      <c r="Y31" s="76">
        <v>10</v>
      </c>
      <c r="Z31" s="45">
        <v>4.5</v>
      </c>
      <c r="AA31" s="45">
        <v>5.9</v>
      </c>
      <c r="AB31" s="45">
        <v>0</v>
      </c>
      <c r="AC31" s="45">
        <v>10.4</v>
      </c>
      <c r="AD31" s="76">
        <v>9</v>
      </c>
      <c r="AE31" s="45">
        <v>5.7</v>
      </c>
      <c r="AF31" s="45">
        <v>7.9999999999999991</v>
      </c>
      <c r="AG31" s="45">
        <v>2</v>
      </c>
      <c r="AH31" s="45">
        <v>11.7</v>
      </c>
      <c r="AI31" s="77">
        <v>13</v>
      </c>
    </row>
    <row r="32" spans="1:35" ht="12.75" customHeight="1" x14ac:dyDescent="0.2">
      <c r="A32" s="84" t="s">
        <v>178</v>
      </c>
      <c r="B32" s="73" t="s">
        <v>437</v>
      </c>
      <c r="C32" s="73" t="s">
        <v>152</v>
      </c>
      <c r="D32" s="73" t="s">
        <v>296</v>
      </c>
      <c r="E32" s="73" t="s">
        <v>275</v>
      </c>
      <c r="F32" s="73" t="s">
        <v>349</v>
      </c>
      <c r="G32" s="66"/>
      <c r="H32" s="74">
        <v>2</v>
      </c>
      <c r="I32" s="45">
        <v>50.55</v>
      </c>
      <c r="J32" s="66"/>
      <c r="K32" s="66"/>
      <c r="L32" s="66"/>
      <c r="M32" s="66"/>
      <c r="N32" s="66"/>
      <c r="O32" s="66"/>
      <c r="P32" s="75">
        <v>4.5</v>
      </c>
      <c r="Q32" s="45">
        <v>8.6499999999999986</v>
      </c>
      <c r="R32" s="45">
        <v>0</v>
      </c>
      <c r="S32" s="45">
        <v>13.149999999999999</v>
      </c>
      <c r="T32" s="76">
        <v>8</v>
      </c>
      <c r="U32" s="45">
        <v>4.5</v>
      </c>
      <c r="V32" s="45">
        <v>9</v>
      </c>
      <c r="W32" s="45">
        <v>0</v>
      </c>
      <c r="X32" s="45">
        <v>13.5</v>
      </c>
      <c r="Y32" s="76">
        <v>3</v>
      </c>
      <c r="Z32" s="45">
        <v>4.8</v>
      </c>
      <c r="AA32" s="45">
        <v>4.9000000000000012</v>
      </c>
      <c r="AB32" s="45">
        <v>0</v>
      </c>
      <c r="AC32" s="45">
        <v>9.7000000000000011</v>
      </c>
      <c r="AD32" s="76">
        <v>13</v>
      </c>
      <c r="AE32" s="45">
        <v>5.7</v>
      </c>
      <c r="AF32" s="45">
        <v>8.5</v>
      </c>
      <c r="AG32" s="45">
        <v>0</v>
      </c>
      <c r="AH32" s="45">
        <v>14.2</v>
      </c>
      <c r="AI32" s="77">
        <v>1</v>
      </c>
    </row>
    <row r="33" spans="1:35" ht="12.75" customHeight="1" x14ac:dyDescent="0.2">
      <c r="A33" s="66" t="s">
        <v>179</v>
      </c>
      <c r="B33" s="73" t="s">
        <v>438</v>
      </c>
      <c r="C33" s="73" t="s">
        <v>152</v>
      </c>
      <c r="D33" s="73" t="s">
        <v>296</v>
      </c>
      <c r="E33" s="73" t="s">
        <v>275</v>
      </c>
      <c r="F33" s="73" t="s">
        <v>349</v>
      </c>
      <c r="G33" s="66"/>
      <c r="H33" s="74">
        <v>5</v>
      </c>
      <c r="I33" s="45">
        <v>48.4</v>
      </c>
      <c r="J33" s="66"/>
      <c r="K33" s="66"/>
      <c r="L33" s="66"/>
      <c r="M33" s="66"/>
      <c r="N33" s="66"/>
      <c r="O33" s="66"/>
      <c r="P33" s="75">
        <v>4.5</v>
      </c>
      <c r="Q33" s="45">
        <v>9.4</v>
      </c>
      <c r="R33" s="45">
        <v>0</v>
      </c>
      <c r="S33" s="45">
        <v>13.9</v>
      </c>
      <c r="T33" s="76">
        <v>1</v>
      </c>
      <c r="U33" s="45">
        <v>4.2</v>
      </c>
      <c r="V33" s="45">
        <v>8.5999999999999979</v>
      </c>
      <c r="W33" s="45">
        <v>0</v>
      </c>
      <c r="X33" s="45">
        <v>12.799999999999999</v>
      </c>
      <c r="Y33" s="76">
        <v>7</v>
      </c>
      <c r="Z33" s="45">
        <v>4.5</v>
      </c>
      <c r="AA33" s="45">
        <v>5.9</v>
      </c>
      <c r="AB33" s="45">
        <v>2.1</v>
      </c>
      <c r="AC33" s="45">
        <v>8.3000000000000007</v>
      </c>
      <c r="AD33" s="76">
        <v>16</v>
      </c>
      <c r="AE33" s="45">
        <v>5.7</v>
      </c>
      <c r="AF33" s="45">
        <v>7.6999999999999984</v>
      </c>
      <c r="AG33" s="45">
        <v>0</v>
      </c>
      <c r="AH33" s="45">
        <v>13.399999999999999</v>
      </c>
      <c r="AI33" s="77">
        <v>5</v>
      </c>
    </row>
    <row r="34" spans="1:35" s="58" customFormat="1" ht="12.75" customHeight="1" x14ac:dyDescent="0.2">
      <c r="A34" s="72" t="s">
        <v>180</v>
      </c>
      <c r="B34" s="73" t="s">
        <v>439</v>
      </c>
      <c r="C34" s="73" t="s">
        <v>152</v>
      </c>
      <c r="D34" s="73" t="s">
        <v>296</v>
      </c>
      <c r="E34" s="73" t="s">
        <v>275</v>
      </c>
      <c r="F34" s="73" t="s">
        <v>349</v>
      </c>
      <c r="G34" s="66"/>
      <c r="H34" s="74">
        <v>1</v>
      </c>
      <c r="I34" s="45">
        <v>51.599999999999994</v>
      </c>
      <c r="J34" s="66"/>
      <c r="K34" s="66"/>
      <c r="L34" s="66"/>
      <c r="M34" s="66"/>
      <c r="N34" s="66"/>
      <c r="O34" s="66"/>
      <c r="P34" s="75">
        <v>4.5</v>
      </c>
      <c r="Q34" s="45">
        <v>8.9</v>
      </c>
      <c r="R34" s="45">
        <v>0</v>
      </c>
      <c r="S34" s="45">
        <v>13.4</v>
      </c>
      <c r="T34" s="76" t="e">
        <v>#N/A</v>
      </c>
      <c r="U34" s="45">
        <v>4.2</v>
      </c>
      <c r="V34" s="45">
        <v>8.5999999999999979</v>
      </c>
      <c r="W34" s="45">
        <v>0</v>
      </c>
      <c r="X34" s="45">
        <v>12.799999999999999</v>
      </c>
      <c r="Y34" s="76">
        <v>7</v>
      </c>
      <c r="Z34" s="45">
        <v>5.4</v>
      </c>
      <c r="AA34" s="45">
        <v>6.7999999999999989</v>
      </c>
      <c r="AB34" s="45">
        <v>0</v>
      </c>
      <c r="AC34" s="45">
        <v>12.2</v>
      </c>
      <c r="AD34" s="76" t="e">
        <v>#N/A</v>
      </c>
      <c r="AE34" s="45">
        <v>5.7</v>
      </c>
      <c r="AF34" s="45">
        <v>7.4999999999999991</v>
      </c>
      <c r="AG34" s="45">
        <v>0</v>
      </c>
      <c r="AH34" s="45">
        <v>13.2</v>
      </c>
      <c r="AI34" s="83"/>
    </row>
    <row r="35" spans="1:35" s="58" customFormat="1" ht="12.75" customHeight="1" x14ac:dyDescent="0.2">
      <c r="A35" s="85" t="s">
        <v>181</v>
      </c>
      <c r="B35" s="73" t="s">
        <v>440</v>
      </c>
      <c r="C35" s="73" t="s">
        <v>152</v>
      </c>
      <c r="D35" s="73" t="s">
        <v>273</v>
      </c>
      <c r="E35" s="73" t="s">
        <v>275</v>
      </c>
      <c r="F35" s="73" t="s">
        <v>349</v>
      </c>
      <c r="G35" s="66"/>
      <c r="H35" s="74">
        <v>15</v>
      </c>
      <c r="I35" s="45">
        <v>0</v>
      </c>
      <c r="J35" s="66"/>
      <c r="K35" s="66"/>
      <c r="L35" s="66"/>
      <c r="M35" s="66"/>
      <c r="N35" s="66"/>
      <c r="O35" s="66"/>
      <c r="P35" s="75">
        <v>0</v>
      </c>
      <c r="Q35" s="45">
        <v>0</v>
      </c>
      <c r="R35" s="45">
        <v>0</v>
      </c>
      <c r="S35" s="45">
        <v>0</v>
      </c>
      <c r="T35" s="76">
        <v>24</v>
      </c>
      <c r="U35" s="45">
        <v>0</v>
      </c>
      <c r="V35" s="45">
        <v>0</v>
      </c>
      <c r="W35" s="45">
        <v>0</v>
      </c>
      <c r="X35" s="45">
        <v>0</v>
      </c>
      <c r="Y35" s="76">
        <v>24</v>
      </c>
      <c r="Z35" s="45">
        <v>0</v>
      </c>
      <c r="AA35" s="45">
        <v>0</v>
      </c>
      <c r="AB35" s="45">
        <v>0</v>
      </c>
      <c r="AC35" s="45">
        <v>0</v>
      </c>
      <c r="AD35" s="76">
        <v>24</v>
      </c>
      <c r="AE35" s="45">
        <v>0</v>
      </c>
      <c r="AF35" s="45">
        <v>0</v>
      </c>
      <c r="AG35" s="45">
        <v>0</v>
      </c>
      <c r="AH35" s="45">
        <v>0</v>
      </c>
      <c r="AI35" s="83"/>
    </row>
    <row r="36" spans="1:35" s="58" customFormat="1" ht="12.75" customHeight="1" x14ac:dyDescent="0.2">
      <c r="A36" s="72" t="s">
        <v>182</v>
      </c>
      <c r="B36" s="73" t="s">
        <v>441</v>
      </c>
      <c r="C36" s="73" t="s">
        <v>152</v>
      </c>
      <c r="D36" s="73" t="s">
        <v>273</v>
      </c>
      <c r="E36" s="73" t="s">
        <v>275</v>
      </c>
      <c r="F36" s="73" t="s">
        <v>349</v>
      </c>
      <c r="G36" s="66"/>
      <c r="H36" s="74">
        <v>14</v>
      </c>
      <c r="I36" s="45">
        <v>39.150000000000006</v>
      </c>
      <c r="J36" s="66"/>
      <c r="K36" s="66"/>
      <c r="L36" s="66"/>
      <c r="M36" s="66"/>
      <c r="N36" s="66"/>
      <c r="O36" s="66"/>
      <c r="P36" s="75">
        <v>4.5</v>
      </c>
      <c r="Q36" s="45">
        <v>7.8500000000000014</v>
      </c>
      <c r="R36" s="45">
        <v>0</v>
      </c>
      <c r="S36" s="45">
        <v>12.350000000000001</v>
      </c>
      <c r="T36" s="76" t="e">
        <v>#N/A</v>
      </c>
      <c r="U36" s="45">
        <v>3.9</v>
      </c>
      <c r="V36" s="45">
        <v>7.5</v>
      </c>
      <c r="W36" s="45">
        <v>0</v>
      </c>
      <c r="X36" s="45">
        <v>11.4</v>
      </c>
      <c r="Y36" s="76" t="e">
        <v>#N/A</v>
      </c>
      <c r="Z36" s="45">
        <v>4.5</v>
      </c>
      <c r="AA36" s="45">
        <v>4.6999999999999993</v>
      </c>
      <c r="AB36" s="45">
        <v>0</v>
      </c>
      <c r="AC36" s="45">
        <v>9.1999999999999993</v>
      </c>
      <c r="AD36" s="76" t="e">
        <v>#N/A</v>
      </c>
      <c r="AE36" s="45">
        <v>4.5</v>
      </c>
      <c r="AF36" s="45">
        <v>5.6999999999999993</v>
      </c>
      <c r="AG36" s="45">
        <v>4</v>
      </c>
      <c r="AH36" s="45">
        <v>6.1999999999999993</v>
      </c>
      <c r="AI36" s="83"/>
    </row>
    <row r="37" spans="1:35" s="58" customFormat="1" ht="12.75" customHeight="1" x14ac:dyDescent="0.2">
      <c r="A37" s="66" t="s">
        <v>183</v>
      </c>
      <c r="B37" s="73" t="s">
        <v>442</v>
      </c>
      <c r="C37" s="73" t="s">
        <v>152</v>
      </c>
      <c r="D37" s="73" t="s">
        <v>304</v>
      </c>
      <c r="E37" s="73" t="s">
        <v>275</v>
      </c>
      <c r="F37" s="73" t="s">
        <v>349</v>
      </c>
      <c r="G37" s="66"/>
      <c r="H37" s="74">
        <v>4</v>
      </c>
      <c r="I37" s="45">
        <v>48.45</v>
      </c>
      <c r="J37" s="66"/>
      <c r="K37" s="66"/>
      <c r="L37" s="66"/>
      <c r="M37" s="66"/>
      <c r="N37" s="66"/>
      <c r="O37" s="66"/>
      <c r="P37" s="75">
        <v>4.5</v>
      </c>
      <c r="Q37" s="45">
        <v>8.8500000000000014</v>
      </c>
      <c r="R37" s="45">
        <v>0</v>
      </c>
      <c r="S37" s="45">
        <v>13.350000000000001</v>
      </c>
      <c r="T37" s="76" t="e">
        <v>#N/A</v>
      </c>
      <c r="U37" s="45">
        <v>3.9</v>
      </c>
      <c r="V37" s="45">
        <v>8.3000000000000007</v>
      </c>
      <c r="W37" s="45">
        <v>0</v>
      </c>
      <c r="X37" s="45">
        <v>12.200000000000001</v>
      </c>
      <c r="Y37" s="76" t="e">
        <v>#N/A</v>
      </c>
      <c r="Z37" s="45">
        <v>4.2</v>
      </c>
      <c r="AA37" s="45">
        <v>5.4999999999999991</v>
      </c>
      <c r="AB37" s="45">
        <v>0</v>
      </c>
      <c r="AC37" s="45">
        <v>9.6999999999999993</v>
      </c>
      <c r="AD37" s="76" t="e">
        <v>#N/A</v>
      </c>
      <c r="AE37" s="45">
        <v>5.7</v>
      </c>
      <c r="AF37" s="45">
        <v>7.4999999999999991</v>
      </c>
      <c r="AG37" s="45">
        <v>0</v>
      </c>
      <c r="AH37" s="45">
        <v>13.2</v>
      </c>
      <c r="AI37" s="83"/>
    </row>
    <row r="38" spans="1:35" s="58" customFormat="1" ht="12.75" customHeight="1" x14ac:dyDescent="0.2">
      <c r="A38" s="66" t="s">
        <v>184</v>
      </c>
      <c r="B38" s="73" t="s">
        <v>443</v>
      </c>
      <c r="C38" s="73" t="s">
        <v>152</v>
      </c>
      <c r="D38" s="73" t="s">
        <v>271</v>
      </c>
      <c r="E38" s="73" t="s">
        <v>275</v>
      </c>
      <c r="F38" s="73" t="s">
        <v>349</v>
      </c>
      <c r="G38" s="66"/>
      <c r="H38" s="74">
        <v>15</v>
      </c>
      <c r="I38" s="45">
        <v>0</v>
      </c>
      <c r="J38" s="66"/>
      <c r="K38" s="66"/>
      <c r="L38" s="66"/>
      <c r="M38" s="66"/>
      <c r="N38" s="66"/>
      <c r="O38" s="66"/>
      <c r="P38" s="75">
        <v>0</v>
      </c>
      <c r="Q38" s="45">
        <v>0</v>
      </c>
      <c r="R38" s="45">
        <v>0</v>
      </c>
      <c r="S38" s="45">
        <v>0</v>
      </c>
      <c r="T38" s="76">
        <v>24</v>
      </c>
      <c r="U38" s="45">
        <v>0</v>
      </c>
      <c r="V38" s="45">
        <v>0</v>
      </c>
      <c r="W38" s="45">
        <v>0</v>
      </c>
      <c r="X38" s="45">
        <v>0</v>
      </c>
      <c r="Y38" s="76">
        <v>24</v>
      </c>
      <c r="Z38" s="45">
        <v>0</v>
      </c>
      <c r="AA38" s="45">
        <v>0</v>
      </c>
      <c r="AB38" s="45">
        <v>0</v>
      </c>
      <c r="AC38" s="45">
        <v>0</v>
      </c>
      <c r="AD38" s="76">
        <v>24</v>
      </c>
      <c r="AE38" s="45">
        <v>0</v>
      </c>
      <c r="AF38" s="45">
        <v>0</v>
      </c>
      <c r="AG38" s="45">
        <v>0</v>
      </c>
      <c r="AH38" s="45">
        <v>0</v>
      </c>
      <c r="AI38" s="83"/>
    </row>
    <row r="39" spans="1:35" s="58" customFormat="1" ht="12.75" customHeight="1" x14ac:dyDescent="0.2">
      <c r="B39" s="79"/>
      <c r="C39" s="79"/>
      <c r="D39" s="79"/>
      <c r="H39" s="86"/>
      <c r="I39" s="81"/>
      <c r="P39" s="82"/>
      <c r="Q39" s="81"/>
      <c r="R39" s="81"/>
      <c r="S39" s="81"/>
      <c r="T39" s="83"/>
      <c r="U39" s="81"/>
      <c r="V39" s="81"/>
      <c r="W39" s="81"/>
      <c r="X39" s="81"/>
      <c r="Y39" s="83"/>
      <c r="Z39" s="81"/>
      <c r="AA39" s="81"/>
      <c r="AB39" s="81"/>
      <c r="AC39" s="81"/>
      <c r="AD39" s="83"/>
      <c r="AE39" s="81"/>
      <c r="AF39" s="81"/>
      <c r="AG39" s="81"/>
      <c r="AH39" s="81"/>
    </row>
    <row r="40" spans="1:35" s="58" customFormat="1" ht="12.75" customHeight="1" x14ac:dyDescent="0.2"/>
    <row r="41" spans="1:35" s="58" customFormat="1" ht="12.75" customHeight="1" x14ac:dyDescent="0.2"/>
    <row r="42" spans="1:35" s="58" customFormat="1" ht="12.75" customHeight="1" x14ac:dyDescent="0.2"/>
    <row r="43" spans="1:35" s="58" customFormat="1" ht="12.75" customHeight="1" x14ac:dyDescent="0.2"/>
    <row r="44" spans="1:35" s="58" customFormat="1" ht="12.75" customHeight="1" x14ac:dyDescent="0.2"/>
    <row r="45" spans="1:35" s="58" customFormat="1" ht="12.75" customHeight="1" x14ac:dyDescent="0.2"/>
    <row r="46" spans="1:35" s="58" customFormat="1" ht="12.75" customHeight="1" x14ac:dyDescent="0.2"/>
    <row r="47" spans="1:35" s="58" customFormat="1" ht="12.75" customHeight="1" x14ac:dyDescent="0.2"/>
    <row r="48" spans="1:35" s="58" customFormat="1" ht="12.75" customHeight="1" x14ac:dyDescent="0.2"/>
    <row r="49" s="58" customFormat="1" ht="12.75" customHeight="1" x14ac:dyDescent="0.2"/>
    <row r="50" s="58" customFormat="1" ht="12.75" customHeight="1" x14ac:dyDescent="0.2"/>
    <row r="51" s="58" customFormat="1" ht="12.75" customHeight="1" x14ac:dyDescent="0.2"/>
    <row r="52" s="58" customFormat="1" ht="12.75" customHeight="1" x14ac:dyDescent="0.2"/>
    <row r="53" s="58" customFormat="1" ht="12.75" customHeight="1" x14ac:dyDescent="0.2"/>
    <row r="54" s="58" customFormat="1" ht="12.75" customHeight="1" x14ac:dyDescent="0.2"/>
  </sheetData>
  <sheetProtection password="CE0A" sheet="1" objects="1" scenarios="1"/>
  <mergeCells count="12">
    <mergeCell ref="AE21:AH21"/>
    <mergeCell ref="H2:H3"/>
    <mergeCell ref="I2:I3"/>
    <mergeCell ref="P2:S2"/>
    <mergeCell ref="U2:X2"/>
    <mergeCell ref="Z2:AC2"/>
    <mergeCell ref="AE2:AH2"/>
    <mergeCell ref="H21:H22"/>
    <mergeCell ref="I21:I22"/>
    <mergeCell ref="P21:S21"/>
    <mergeCell ref="U21:X21"/>
    <mergeCell ref="Z21:AC21"/>
  </mergeCells>
  <conditionalFormatting sqref="I4">
    <cfRule type="cellIs" dxfId="27" priority="8" operator="equal">
      <formula>40</formula>
    </cfRule>
  </conditionalFormatting>
  <conditionalFormatting sqref="I39">
    <cfRule type="cellIs" dxfId="26" priority="7" operator="equal">
      <formula>40</formula>
    </cfRule>
  </conditionalFormatting>
  <conditionalFormatting sqref="H39">
    <cfRule type="cellIs" dxfId="25" priority="6" operator="between">
      <formula>1</formula>
      <formula>4</formula>
    </cfRule>
  </conditionalFormatting>
  <conditionalFormatting sqref="I5:I15 I23:I33 I18:I20">
    <cfRule type="cellIs" dxfId="24" priority="5" operator="equal">
      <formula>40</formula>
    </cfRule>
  </conditionalFormatting>
  <conditionalFormatting sqref="I34:I38">
    <cfRule type="cellIs" dxfId="23" priority="4" operator="equal">
      <formula>40</formula>
    </cfRule>
  </conditionalFormatting>
  <conditionalFormatting sqref="H23:H38">
    <cfRule type="cellIs" dxfId="22" priority="3" operator="between">
      <formula>1</formula>
      <formula>4</formula>
    </cfRule>
  </conditionalFormatting>
  <conditionalFormatting sqref="I16:I17">
    <cfRule type="cellIs" dxfId="21" priority="2" operator="equal">
      <formula>40</formula>
    </cfRule>
  </conditionalFormatting>
  <conditionalFormatting sqref="H4:H19">
    <cfRule type="cellIs" dxfId="20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24 november 2018</oddHeader>
    <oddFooter>&amp;R&amp;"Arial,Cursief"&amp;10&amp;D 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/>
  <dimension ref="A2:AM37"/>
  <sheetViews>
    <sheetView zoomScaleNormal="100" workbookViewId="0">
      <pane xSplit="7" ySplit="3" topLeftCell="H4" activePane="bottomRight" state="frozen"/>
      <selection activeCell="V13" sqref="V13"/>
      <selection pane="topRight" activeCell="V13" sqref="V13"/>
      <selection pane="bottomLeft" activeCell="V13" sqref="V13"/>
      <selection pane="bottomRight" activeCell="AL26" sqref="AL26"/>
    </sheetView>
  </sheetViews>
  <sheetFormatPr defaultColWidth="9.140625" defaultRowHeight="12.75" customHeight="1" x14ac:dyDescent="0.2"/>
  <cols>
    <col min="1" max="1" width="6.85546875" style="2" bestFit="1" customWidth="1"/>
    <col min="2" max="2" width="17.42578125" style="1" bestFit="1" customWidth="1"/>
    <col min="3" max="3" width="10.140625" style="1" hidden="1" customWidth="1"/>
    <col min="4" max="4" width="9.5703125" style="1" bestFit="1" customWidth="1"/>
    <col min="5" max="5" width="7.42578125" style="2" hidden="1" customWidth="1"/>
    <col min="6" max="6" width="3.28515625" style="2" hidden="1" customWidth="1"/>
    <col min="7" max="7" width="9.140625" style="2" hidden="1" customWidth="1"/>
    <col min="8" max="9" width="5.7109375" style="2" customWidth="1"/>
    <col min="10" max="15" width="5.7109375" style="2" hidden="1" customWidth="1"/>
    <col min="16" max="19" width="4.7109375" style="2" customWidth="1"/>
    <col min="20" max="20" width="4.7109375" style="2" hidden="1" customWidth="1"/>
    <col min="21" max="24" width="4.7109375" style="2" customWidth="1"/>
    <col min="25" max="25" width="4.7109375" style="2" hidden="1" customWidth="1"/>
    <col min="26" max="29" width="4.7109375" style="2" customWidth="1"/>
    <col min="30" max="30" width="4.7109375" style="2" hidden="1" customWidth="1"/>
    <col min="31" max="34" width="4.7109375" style="2" customWidth="1"/>
    <col min="35" max="35" width="4.7109375" style="2" hidden="1" customWidth="1"/>
    <col min="36" max="36" width="1.85546875" style="2" customWidth="1"/>
    <col min="37" max="38" width="9.140625" style="2"/>
    <col min="39" max="39" width="9.140625" style="2" hidden="1" customWidth="1"/>
    <col min="40" max="16384" width="9.140625" style="2"/>
  </cols>
  <sheetData>
    <row r="2" spans="1:39" ht="12.75" customHeight="1" x14ac:dyDescent="0.2">
      <c r="A2" s="87" t="s">
        <v>185</v>
      </c>
      <c r="B2" s="88" t="s">
        <v>186</v>
      </c>
      <c r="C2" s="5"/>
      <c r="D2" s="5"/>
      <c r="E2" s="89"/>
      <c r="F2" s="34"/>
      <c r="H2" s="90" t="s">
        <v>3</v>
      </c>
      <c r="I2" s="90" t="s">
        <v>4</v>
      </c>
      <c r="J2" s="90"/>
      <c r="K2" s="90"/>
      <c r="L2" s="90"/>
      <c r="M2" s="90"/>
      <c r="N2" s="90"/>
      <c r="O2" s="90"/>
      <c r="P2" s="39" t="s">
        <v>5</v>
      </c>
      <c r="Q2" s="39"/>
      <c r="R2" s="39"/>
      <c r="S2" s="39"/>
      <c r="T2" s="35"/>
      <c r="U2" s="39" t="s">
        <v>6</v>
      </c>
      <c r="V2" s="39"/>
      <c r="W2" s="39"/>
      <c r="X2" s="39"/>
      <c r="Y2" s="35"/>
      <c r="Z2" s="39" t="s">
        <v>7</v>
      </c>
      <c r="AA2" s="39"/>
      <c r="AB2" s="39"/>
      <c r="AC2" s="39"/>
      <c r="AD2" s="35"/>
      <c r="AE2" s="39" t="s">
        <v>8</v>
      </c>
      <c r="AF2" s="39"/>
      <c r="AG2" s="39"/>
      <c r="AH2" s="39"/>
      <c r="AI2" s="9"/>
      <c r="AM2" s="2">
        <f>COUNT(I4:I58)</f>
        <v>31</v>
      </c>
    </row>
    <row r="3" spans="1:39" ht="12.75" customHeight="1" x14ac:dyDescent="0.2">
      <c r="A3" s="37"/>
      <c r="B3" s="14"/>
      <c r="C3" s="14"/>
      <c r="D3" s="14"/>
      <c r="E3" s="37"/>
      <c r="F3" s="37"/>
      <c r="H3" s="90"/>
      <c r="I3" s="90"/>
      <c r="J3" s="90"/>
      <c r="K3" s="90"/>
      <c r="L3" s="90"/>
      <c r="M3" s="90"/>
      <c r="N3" s="90"/>
      <c r="O3" s="90"/>
      <c r="P3" s="39" t="s">
        <v>9</v>
      </c>
      <c r="Q3" s="39" t="s">
        <v>10</v>
      </c>
      <c r="R3" s="39" t="s">
        <v>11</v>
      </c>
      <c r="S3" s="39" t="s">
        <v>12</v>
      </c>
      <c r="T3" s="39" t="s">
        <v>13</v>
      </c>
      <c r="U3" s="39" t="s">
        <v>14</v>
      </c>
      <c r="V3" s="39" t="s">
        <v>10</v>
      </c>
      <c r="W3" s="39" t="s">
        <v>11</v>
      </c>
      <c r="X3" s="39" t="s">
        <v>12</v>
      </c>
      <c r="Y3" s="39" t="s">
        <v>13</v>
      </c>
      <c r="Z3" s="39" t="s">
        <v>14</v>
      </c>
      <c r="AA3" s="39" t="s">
        <v>10</v>
      </c>
      <c r="AB3" s="39" t="s">
        <v>11</v>
      </c>
      <c r="AC3" s="39" t="s">
        <v>12</v>
      </c>
      <c r="AD3" s="39" t="s">
        <v>13</v>
      </c>
      <c r="AE3" s="39" t="s">
        <v>14</v>
      </c>
      <c r="AF3" s="39" t="s">
        <v>10</v>
      </c>
      <c r="AG3" s="39" t="s">
        <v>11</v>
      </c>
      <c r="AH3" s="39" t="s">
        <v>12</v>
      </c>
      <c r="AI3" s="12" t="s">
        <v>13</v>
      </c>
    </row>
    <row r="4" spans="1:39" ht="12.75" customHeight="1" x14ac:dyDescent="0.2">
      <c r="A4" s="91" t="s">
        <v>187</v>
      </c>
      <c r="B4" s="7" t="str">
        <f>VLOOKUP($A4,'[1]W3-B2'!$C$5:$AI$41,2,FALSE)</f>
        <v>Esmee Weesie</v>
      </c>
      <c r="C4" s="7">
        <f>VLOOKUP($A4,'[1]W3-B2'!$C$5:$AI$41,3,FALSE)</f>
        <v>0</v>
      </c>
      <c r="D4" s="7" t="str">
        <f>VLOOKUP($A4,'[1]W3-B2'!$C$5:$AI$41,4,FALSE)</f>
        <v>K&amp;V</v>
      </c>
      <c r="E4" s="7" t="str">
        <f>VLOOKUP($A4,'[1]W3-B2'!$C$5:$AI$41,5,FALSE)</f>
        <v>Jeugd 1</v>
      </c>
      <c r="F4" s="7" t="str">
        <f>VLOOKUP($A4,'[1]W3-B2'!$C$5:$AI$41,6,FALSE)</f>
        <v>D2</v>
      </c>
      <c r="G4" s="29"/>
      <c r="H4" s="92">
        <f t="shared" ref="H4:H20" si="0">RANK(I4,$I$4:$I$20)</f>
        <v>14</v>
      </c>
      <c r="I4" s="42">
        <f t="shared" ref="I4:I20" si="1">S4+X4+AC4+AH4</f>
        <v>43.724999999999994</v>
      </c>
      <c r="J4" s="42"/>
      <c r="K4" s="42"/>
      <c r="L4" s="42"/>
      <c r="M4" s="42"/>
      <c r="N4" s="42"/>
      <c r="O4" s="42"/>
      <c r="P4" s="18">
        <f>VLOOKUP($A4,'[1]W3-B2'!$C$5:$AI$41,15,FALSE)</f>
        <v>3.9</v>
      </c>
      <c r="Q4" s="43">
        <f t="shared" ref="Q4:Q20" si="2">S4-P4+R4</f>
        <v>8.1749999999999989</v>
      </c>
      <c r="R4" s="43">
        <f>VLOOKUP($A4,'[1]W3-B2'!$C$5:$AI$41,17,FALSE)</f>
        <v>0</v>
      </c>
      <c r="S4" s="43">
        <f>VLOOKUP($A4,'[1]W3-B2'!$C$5:$AI$41,18,FALSE)</f>
        <v>12.074999999999999</v>
      </c>
      <c r="T4" s="44">
        <f>RANK(S4,S$4:S$6)</f>
        <v>2</v>
      </c>
      <c r="U4" s="43">
        <f>VLOOKUP($A4,'[1]W3-B2'!$C$5:$AI$41,20,FALSE)</f>
        <v>4.5</v>
      </c>
      <c r="V4" s="43">
        <f t="shared" ref="V4:V20" si="3">X4-U4+W4</f>
        <v>7.0500000000000007</v>
      </c>
      <c r="W4" s="43">
        <f>VLOOKUP($A4,'[1]W3-B2'!$C$5:$AI$41,22,FALSE)</f>
        <v>0</v>
      </c>
      <c r="X4" s="43">
        <f>VLOOKUP($A4,'[1]W3-B2'!$C$5:$AI$41,23,FALSE)</f>
        <v>11.55</v>
      </c>
      <c r="Y4" s="44">
        <f>RANK(X4,X$4:X$6)</f>
        <v>3</v>
      </c>
      <c r="Z4" s="43">
        <f>VLOOKUP($A4,'[1]W3-B2'!$C$5:$AI$41,25,FALSE)</f>
        <v>4.8</v>
      </c>
      <c r="AA4" s="43">
        <f t="shared" ref="AA4:AA20" si="4">AC4-Z4+AB4</f>
        <v>4.0000000000000009</v>
      </c>
      <c r="AB4" s="43">
        <f>VLOOKUP($A4,'[1]W3-B2'!$C$5:$AI$41,27,FALSE)</f>
        <v>0</v>
      </c>
      <c r="AC4" s="43">
        <f>VLOOKUP($A4,'[1]W3-B2'!$C$5:$AI$41,28,FALSE)</f>
        <v>8.8000000000000007</v>
      </c>
      <c r="AD4" s="44">
        <f>RANK(AC4,AC$4:AC$6)</f>
        <v>3</v>
      </c>
      <c r="AE4" s="43">
        <f>VLOOKUP($A4,'[1]W3-B2'!$C$5:$AI$41,30,FALSE)</f>
        <v>4.5</v>
      </c>
      <c r="AF4" s="43">
        <f t="shared" ref="AF4:AF20" si="5">AH4-AE4+AG4</f>
        <v>6.8000000000000007</v>
      </c>
      <c r="AG4" s="43">
        <f>VLOOKUP($A4,'[1]W3-B2'!$C$5:$AI$41,32,FALSE)</f>
        <v>0</v>
      </c>
      <c r="AH4" s="43">
        <f>VLOOKUP($A4,'[1]W3-B2'!$C$5:$AI$41,33,FALSE)</f>
        <v>11.3</v>
      </c>
      <c r="AI4" s="20">
        <f>RANK(AH4,AH$4:AH$6)</f>
        <v>3</v>
      </c>
    </row>
    <row r="5" spans="1:39" ht="12.75" customHeight="1" x14ac:dyDescent="0.2">
      <c r="A5" s="91" t="s">
        <v>188</v>
      </c>
      <c r="B5" s="7" t="str">
        <f>VLOOKUP($A5,'[1]W3-B2'!$C$5:$AI$41,2,FALSE)</f>
        <v>Kiki van der Vlis</v>
      </c>
      <c r="C5" s="7">
        <f>VLOOKUP($A5,'[1]W3-B2'!$C$5:$AI$41,3,FALSE)</f>
        <v>0</v>
      </c>
      <c r="D5" s="7" t="str">
        <f>VLOOKUP($A5,'[1]W3-B2'!$C$5:$AI$41,4,FALSE)</f>
        <v>K&amp;V</v>
      </c>
      <c r="E5" s="7" t="str">
        <f>VLOOKUP($A5,'[1]W3-B2'!$C$5:$AI$41,5,FALSE)</f>
        <v>Jeugd 1</v>
      </c>
      <c r="F5" s="7" t="str">
        <f>VLOOKUP($A5,'[1]W3-B2'!$C$5:$AI$41,6,FALSE)</f>
        <v>D2</v>
      </c>
      <c r="G5" s="29"/>
      <c r="H5" s="92">
        <f t="shared" si="0"/>
        <v>5</v>
      </c>
      <c r="I5" s="42">
        <f t="shared" si="1"/>
        <v>48.05</v>
      </c>
      <c r="J5" s="42"/>
      <c r="K5" s="42"/>
      <c r="L5" s="42"/>
      <c r="M5" s="42"/>
      <c r="N5" s="42"/>
      <c r="O5" s="42"/>
      <c r="P5" s="18">
        <f>VLOOKUP($A5,'[1]W3-B2'!$C$5:$AI$41,15,FALSE)</f>
        <v>3.9</v>
      </c>
      <c r="Q5" s="43">
        <f t="shared" si="2"/>
        <v>7.85</v>
      </c>
      <c r="R5" s="43">
        <f>VLOOKUP($A5,'[1]W3-B2'!$C$5:$AI$41,17,FALSE)</f>
        <v>0</v>
      </c>
      <c r="S5" s="43">
        <f>VLOOKUP($A5,'[1]W3-B2'!$C$5:$AI$41,18,FALSE)</f>
        <v>11.75</v>
      </c>
      <c r="T5" s="44">
        <f t="shared" ref="T5:T20" si="6">RANK(S5,S$4:S$6)</f>
        <v>3</v>
      </c>
      <c r="U5" s="43">
        <f>VLOOKUP($A5,'[1]W3-B2'!$C$5:$AI$41,20,FALSE)</f>
        <v>4.5</v>
      </c>
      <c r="V5" s="43">
        <f t="shared" si="3"/>
        <v>8.35</v>
      </c>
      <c r="W5" s="43">
        <f>VLOOKUP($A5,'[1]W3-B2'!$C$5:$AI$41,22,FALSE)</f>
        <v>0</v>
      </c>
      <c r="X5" s="43">
        <f>VLOOKUP($A5,'[1]W3-B2'!$C$5:$AI$41,23,FALSE)</f>
        <v>12.85</v>
      </c>
      <c r="Y5" s="44">
        <f t="shared" ref="Y5:Y20" si="7">RANK(X5,X$4:X$6)</f>
        <v>2</v>
      </c>
      <c r="Z5" s="43">
        <f>VLOOKUP($A5,'[1]W3-B2'!$C$5:$AI$41,25,FALSE)</f>
        <v>5.0999999999999996</v>
      </c>
      <c r="AA5" s="43">
        <f t="shared" si="4"/>
        <v>6.85</v>
      </c>
      <c r="AB5" s="43">
        <f>VLOOKUP($A5,'[1]W3-B2'!$C$5:$AI$41,27,FALSE)</f>
        <v>0</v>
      </c>
      <c r="AC5" s="43">
        <f>VLOOKUP($A5,'[1]W3-B2'!$C$5:$AI$41,28,FALSE)</f>
        <v>11.95</v>
      </c>
      <c r="AD5" s="44">
        <f t="shared" ref="AD5:AD20" si="8">RANK(AC5,AC$4:AC$6)</f>
        <v>2</v>
      </c>
      <c r="AE5" s="43">
        <f>VLOOKUP($A5,'[1]W3-B2'!$C$5:$AI$41,30,FALSE)</f>
        <v>4.8</v>
      </c>
      <c r="AF5" s="43">
        <f t="shared" si="5"/>
        <v>6.7</v>
      </c>
      <c r="AG5" s="43">
        <f>VLOOKUP($A5,'[1]W3-B2'!$C$5:$AI$41,32,FALSE)</f>
        <v>0</v>
      </c>
      <c r="AH5" s="43">
        <f>VLOOKUP($A5,'[1]W3-B2'!$C$5:$AI$41,33,FALSE)</f>
        <v>11.5</v>
      </c>
      <c r="AI5" s="20">
        <f t="shared" ref="AI5:AI6" si="9">RANK(AH5,AH$4:AH$6)</f>
        <v>2</v>
      </c>
    </row>
    <row r="6" spans="1:39" ht="12.75" customHeight="1" x14ac:dyDescent="0.2">
      <c r="A6" s="91" t="s">
        <v>189</v>
      </c>
      <c r="B6" s="7" t="str">
        <f>VLOOKUP($A6,'[1]W3-B2'!$C$5:$AI$41,2,FALSE)</f>
        <v>Lisan Tump</v>
      </c>
      <c r="C6" s="7">
        <f>VLOOKUP($A6,'[1]W3-B2'!$C$5:$AI$41,3,FALSE)</f>
        <v>0</v>
      </c>
      <c r="D6" s="7" t="str">
        <f>VLOOKUP($A6,'[1]W3-B2'!$C$5:$AI$41,4,FALSE)</f>
        <v>Ilpenstein</v>
      </c>
      <c r="E6" s="7" t="str">
        <f>VLOOKUP($A6,'[1]W3-B2'!$C$5:$AI$41,5,FALSE)</f>
        <v>Jeugd 1</v>
      </c>
      <c r="F6" s="7" t="str">
        <f>VLOOKUP($A6,'[1]W3-B2'!$C$5:$AI$41,6,FALSE)</f>
        <v>D2</v>
      </c>
      <c r="G6" s="29"/>
      <c r="H6" s="92">
        <f t="shared" si="0"/>
        <v>2</v>
      </c>
      <c r="I6" s="42">
        <f t="shared" si="1"/>
        <v>51.45</v>
      </c>
      <c r="J6" s="42"/>
      <c r="K6" s="42"/>
      <c r="L6" s="42"/>
      <c r="M6" s="42"/>
      <c r="N6" s="42"/>
      <c r="O6" s="42"/>
      <c r="P6" s="18">
        <f>VLOOKUP($A6,'[1]W3-B2'!$C$5:$AI$41,15,FALSE)</f>
        <v>3.9</v>
      </c>
      <c r="Q6" s="43">
        <f t="shared" si="2"/>
        <v>9.0499999999999989</v>
      </c>
      <c r="R6" s="43">
        <f>VLOOKUP($A6,'[1]W3-B2'!$C$5:$AI$41,17,FALSE)</f>
        <v>0</v>
      </c>
      <c r="S6" s="43">
        <f>VLOOKUP($A6,'[1]W3-B2'!$C$5:$AI$41,18,FALSE)</f>
        <v>12.95</v>
      </c>
      <c r="T6" s="44">
        <f t="shared" si="6"/>
        <v>1</v>
      </c>
      <c r="U6" s="43">
        <f>VLOOKUP($A6,'[1]W3-B2'!$C$5:$AI$41,20,FALSE)</f>
        <v>5.0999999999999996</v>
      </c>
      <c r="V6" s="43">
        <f t="shared" si="3"/>
        <v>8.5</v>
      </c>
      <c r="W6" s="43">
        <f>VLOOKUP($A6,'[1]W3-B2'!$C$5:$AI$41,22,FALSE)</f>
        <v>0</v>
      </c>
      <c r="X6" s="43">
        <f>VLOOKUP($A6,'[1]W3-B2'!$C$5:$AI$41,23,FALSE)</f>
        <v>13.6</v>
      </c>
      <c r="Y6" s="44">
        <f t="shared" si="7"/>
        <v>1</v>
      </c>
      <c r="Z6" s="43">
        <f>VLOOKUP($A6,'[1]W3-B2'!$C$5:$AI$41,25,FALSE)</f>
        <v>5.0999999999999996</v>
      </c>
      <c r="AA6" s="43">
        <f t="shared" si="4"/>
        <v>8</v>
      </c>
      <c r="AB6" s="43">
        <f>VLOOKUP($A6,'[1]W3-B2'!$C$5:$AI$41,27,FALSE)</f>
        <v>0</v>
      </c>
      <c r="AC6" s="43">
        <f>VLOOKUP($A6,'[1]W3-B2'!$C$5:$AI$41,28,FALSE)</f>
        <v>13.1</v>
      </c>
      <c r="AD6" s="44">
        <f t="shared" si="8"/>
        <v>1</v>
      </c>
      <c r="AE6" s="43">
        <f>VLOOKUP($A6,'[1]W3-B2'!$C$5:$AI$41,30,FALSE)</f>
        <v>5.0999999999999996</v>
      </c>
      <c r="AF6" s="43">
        <f t="shared" si="5"/>
        <v>6.7000000000000011</v>
      </c>
      <c r="AG6" s="43">
        <f>VLOOKUP($A6,'[1]W3-B2'!$C$5:$AI$41,32,FALSE)</f>
        <v>0</v>
      </c>
      <c r="AH6" s="43">
        <f>VLOOKUP($A6,'[1]W3-B2'!$C$5:$AI$41,33,FALSE)</f>
        <v>11.8</v>
      </c>
      <c r="AI6" s="20">
        <f t="shared" si="9"/>
        <v>1</v>
      </c>
    </row>
    <row r="7" spans="1:39" ht="12.75" customHeight="1" x14ac:dyDescent="0.2">
      <c r="A7" s="91" t="s">
        <v>190</v>
      </c>
      <c r="B7" s="7" t="str">
        <f>VLOOKUP($A7,'[1]W3-B2'!$C$5:$AI$41,2,FALSE)</f>
        <v>Bo Heinen</v>
      </c>
      <c r="C7" s="7">
        <f>VLOOKUP($A7,'[1]W3-B2'!$C$5:$AI$41,3,FALSE)</f>
        <v>0</v>
      </c>
      <c r="D7" s="7" t="str">
        <f>VLOOKUP($A7,'[1]W3-B2'!$C$5:$AI$41,4,FALSE)</f>
        <v>Kwiek</v>
      </c>
      <c r="E7" s="7" t="str">
        <f>VLOOKUP($A7,'[1]W3-B2'!$C$5:$AI$41,5,FALSE)</f>
        <v>Jeugd 1</v>
      </c>
      <c r="F7" s="7" t="str">
        <f>VLOOKUP($A7,'[1]W3-B2'!$C$5:$AI$41,6,FALSE)</f>
        <v>D2</v>
      </c>
      <c r="G7" s="29"/>
      <c r="H7" s="92">
        <f t="shared" si="0"/>
        <v>4</v>
      </c>
      <c r="I7" s="42">
        <f t="shared" si="1"/>
        <v>48.924999999999997</v>
      </c>
      <c r="J7" s="42"/>
      <c r="K7" s="42"/>
      <c r="L7" s="42"/>
      <c r="M7" s="42"/>
      <c r="N7" s="42"/>
      <c r="O7" s="42"/>
      <c r="P7" s="18">
        <f>VLOOKUP($A7,'[1]W3-B2'!$C$5:$AI$41,15,FALSE)</f>
        <v>3.9</v>
      </c>
      <c r="Q7" s="43">
        <f t="shared" si="2"/>
        <v>8.4749999999999996</v>
      </c>
      <c r="R7" s="43">
        <f>VLOOKUP($A7,'[1]W3-B2'!$C$5:$AI$41,17,FALSE)</f>
        <v>0</v>
      </c>
      <c r="S7" s="43">
        <f>VLOOKUP($A7,'[1]W3-B2'!$C$5:$AI$41,18,FALSE)</f>
        <v>12.375</v>
      </c>
      <c r="T7" s="44" t="e">
        <f t="shared" si="6"/>
        <v>#N/A</v>
      </c>
      <c r="U7" s="43">
        <f>VLOOKUP($A7,'[1]W3-B2'!$C$5:$AI$41,20,FALSE)</f>
        <v>4.5</v>
      </c>
      <c r="V7" s="43">
        <f t="shared" si="3"/>
        <v>7.8000000000000007</v>
      </c>
      <c r="W7" s="43">
        <f>VLOOKUP($A7,'[1]W3-B2'!$C$5:$AI$41,22,FALSE)</f>
        <v>0</v>
      </c>
      <c r="X7" s="43">
        <f>VLOOKUP($A7,'[1]W3-B2'!$C$5:$AI$41,23,FALSE)</f>
        <v>12.3</v>
      </c>
      <c r="Y7" s="44" t="e">
        <f t="shared" si="7"/>
        <v>#N/A</v>
      </c>
      <c r="Z7" s="43">
        <f>VLOOKUP($A7,'[1]W3-B2'!$C$5:$AI$41,25,FALSE)</f>
        <v>4.5</v>
      </c>
      <c r="AA7" s="43">
        <f t="shared" si="4"/>
        <v>7.0500000000000007</v>
      </c>
      <c r="AB7" s="43">
        <f>VLOOKUP($A7,'[1]W3-B2'!$C$5:$AI$41,27,FALSE)</f>
        <v>0</v>
      </c>
      <c r="AC7" s="43">
        <f>VLOOKUP($A7,'[1]W3-B2'!$C$5:$AI$41,28,FALSE)</f>
        <v>11.55</v>
      </c>
      <c r="AD7" s="44" t="e">
        <f t="shared" si="8"/>
        <v>#N/A</v>
      </c>
      <c r="AE7" s="43">
        <f>VLOOKUP($A7,'[1]W3-B2'!$C$5:$AI$41,30,FALSE)</f>
        <v>5.7</v>
      </c>
      <c r="AF7" s="43">
        <f t="shared" si="5"/>
        <v>6.9999999999999991</v>
      </c>
      <c r="AG7" s="43">
        <f>VLOOKUP($A7,'[1]W3-B2'!$C$5:$AI$41,32,FALSE)</f>
        <v>0</v>
      </c>
      <c r="AH7" s="43">
        <f>VLOOKUP($A7,'[1]W3-B2'!$C$5:$AI$41,33,FALSE)</f>
        <v>12.7</v>
      </c>
      <c r="AI7" s="50"/>
    </row>
    <row r="8" spans="1:39" ht="12.75" customHeight="1" x14ac:dyDescent="0.2">
      <c r="A8" s="93" t="s">
        <v>191</v>
      </c>
      <c r="B8" s="7" t="str">
        <f>VLOOKUP($A8,'[1]W3-B2'!$C$5:$AI$41,2,FALSE)</f>
        <v>Yara van Malsen</v>
      </c>
      <c r="C8" s="7">
        <f>VLOOKUP($A8,'[1]W3-B2'!$C$5:$AI$41,3,FALSE)</f>
        <v>0</v>
      </c>
      <c r="D8" s="7" t="str">
        <f>VLOOKUP($A8,'[1]W3-B2'!$C$5:$AI$41,4,FALSE)</f>
        <v>Kwiek</v>
      </c>
      <c r="E8" s="7" t="str">
        <f>VLOOKUP($A8,'[1]W3-B2'!$C$5:$AI$41,5,FALSE)</f>
        <v>Jeugd 1</v>
      </c>
      <c r="F8" s="7" t="str">
        <f>VLOOKUP($A8,'[1]W3-B2'!$C$5:$AI$41,6,FALSE)</f>
        <v>D2</v>
      </c>
      <c r="G8" s="29"/>
      <c r="H8" s="92">
        <f t="shared" si="0"/>
        <v>8</v>
      </c>
      <c r="I8" s="42">
        <f t="shared" si="1"/>
        <v>46.525000000000006</v>
      </c>
      <c r="J8" s="42"/>
      <c r="K8" s="42"/>
      <c r="L8" s="42"/>
      <c r="M8" s="42"/>
      <c r="N8" s="42"/>
      <c r="O8" s="42"/>
      <c r="P8" s="18">
        <f>VLOOKUP($A8,'[1]W3-B2'!$C$5:$AI$41,15,FALSE)</f>
        <v>3.9</v>
      </c>
      <c r="Q8" s="43">
        <f t="shared" si="2"/>
        <v>8.7249999999999996</v>
      </c>
      <c r="R8" s="43">
        <f>VLOOKUP($A8,'[1]W3-B2'!$C$5:$AI$41,17,FALSE)</f>
        <v>0</v>
      </c>
      <c r="S8" s="43">
        <f>VLOOKUP($A8,'[1]W3-B2'!$C$5:$AI$41,18,FALSE)</f>
        <v>12.625</v>
      </c>
      <c r="T8" s="44" t="e">
        <f t="shared" si="6"/>
        <v>#N/A</v>
      </c>
      <c r="U8" s="43">
        <f>VLOOKUP($A8,'[1]W3-B2'!$C$5:$AI$41,20,FALSE)</f>
        <v>3.9</v>
      </c>
      <c r="V8" s="43">
        <f t="shared" si="3"/>
        <v>7.85</v>
      </c>
      <c r="W8" s="43">
        <f>VLOOKUP($A8,'[1]W3-B2'!$C$5:$AI$41,22,FALSE)</f>
        <v>0</v>
      </c>
      <c r="X8" s="43">
        <f>VLOOKUP($A8,'[1]W3-B2'!$C$5:$AI$41,23,FALSE)</f>
        <v>11.75</v>
      </c>
      <c r="Y8" s="44" t="e">
        <f t="shared" si="7"/>
        <v>#N/A</v>
      </c>
      <c r="Z8" s="43">
        <f>VLOOKUP($A8,'[1]W3-B2'!$C$5:$AI$41,25,FALSE)</f>
        <v>3.9</v>
      </c>
      <c r="AA8" s="43">
        <f t="shared" si="4"/>
        <v>6.5499999999999989</v>
      </c>
      <c r="AB8" s="43">
        <f>VLOOKUP($A8,'[1]W3-B2'!$C$5:$AI$41,27,FALSE)</f>
        <v>0</v>
      </c>
      <c r="AC8" s="43">
        <f>VLOOKUP($A8,'[1]W3-B2'!$C$5:$AI$41,28,FALSE)</f>
        <v>10.45</v>
      </c>
      <c r="AD8" s="44" t="e">
        <f t="shared" si="8"/>
        <v>#N/A</v>
      </c>
      <c r="AE8" s="43">
        <f>VLOOKUP($A8,'[1]W3-B2'!$C$5:$AI$41,30,FALSE)</f>
        <v>4.2</v>
      </c>
      <c r="AF8" s="43">
        <f t="shared" si="5"/>
        <v>7.4999999999999991</v>
      </c>
      <c r="AG8" s="43">
        <f>VLOOKUP($A8,'[1]W3-B2'!$C$5:$AI$41,32,FALSE)</f>
        <v>0</v>
      </c>
      <c r="AH8" s="43">
        <f>VLOOKUP($A8,'[1]W3-B2'!$C$5:$AI$41,33,FALSE)</f>
        <v>11.7</v>
      </c>
      <c r="AI8" s="50"/>
    </row>
    <row r="9" spans="1:39" ht="12.75" customHeight="1" x14ac:dyDescent="0.2">
      <c r="A9" s="91" t="s">
        <v>192</v>
      </c>
      <c r="B9" s="7" t="str">
        <f>VLOOKUP($A9,'[1]W3-B2'!$C$5:$AI$41,2,FALSE)</f>
        <v>Linsey Rijsenbrij</v>
      </c>
      <c r="C9" s="7">
        <f>VLOOKUP($A9,'[1]W3-B2'!$C$5:$AI$41,3,FALSE)</f>
        <v>0</v>
      </c>
      <c r="D9" s="7" t="str">
        <f>VLOOKUP($A9,'[1]W3-B2'!$C$5:$AI$41,4,FALSE)</f>
        <v>LH</v>
      </c>
      <c r="E9" s="7" t="str">
        <f>VLOOKUP($A9,'[1]W3-B2'!$C$5:$AI$41,5,FALSE)</f>
        <v>Jeugd 1</v>
      </c>
      <c r="F9" s="7" t="str">
        <f>VLOOKUP($A9,'[1]W3-B2'!$C$5:$AI$41,6,FALSE)</f>
        <v>D2</v>
      </c>
      <c r="G9" s="29"/>
      <c r="H9" s="92">
        <f t="shared" si="0"/>
        <v>11</v>
      </c>
      <c r="I9" s="42">
        <f t="shared" si="1"/>
        <v>45.349999999999994</v>
      </c>
      <c r="J9" s="42"/>
      <c r="K9" s="42"/>
      <c r="L9" s="42"/>
      <c r="M9" s="42"/>
      <c r="N9" s="42"/>
      <c r="O9" s="42"/>
      <c r="P9" s="18">
        <f>VLOOKUP($A9,'[1]W3-B2'!$C$5:$AI$41,15,FALSE)</f>
        <v>3.9</v>
      </c>
      <c r="Q9" s="43">
        <f t="shared" si="2"/>
        <v>8.35</v>
      </c>
      <c r="R9" s="43">
        <f>VLOOKUP($A9,'[1]W3-B2'!$C$5:$AI$41,17,FALSE)</f>
        <v>0</v>
      </c>
      <c r="S9" s="43">
        <f>VLOOKUP($A9,'[1]W3-B2'!$C$5:$AI$41,18,FALSE)</f>
        <v>12.25</v>
      </c>
      <c r="T9" s="44" t="e">
        <f t="shared" si="6"/>
        <v>#N/A</v>
      </c>
      <c r="U9" s="43">
        <f>VLOOKUP($A9,'[1]W3-B2'!$C$5:$AI$41,20,FALSE)</f>
        <v>3.9</v>
      </c>
      <c r="V9" s="43">
        <f t="shared" si="3"/>
        <v>7.4</v>
      </c>
      <c r="W9" s="43">
        <f>VLOOKUP($A9,'[1]W3-B2'!$C$5:$AI$41,22,FALSE)</f>
        <v>0</v>
      </c>
      <c r="X9" s="43">
        <f>VLOOKUP($A9,'[1]W3-B2'!$C$5:$AI$41,23,FALSE)</f>
        <v>11.3</v>
      </c>
      <c r="Y9" s="44" t="e">
        <f t="shared" si="7"/>
        <v>#N/A</v>
      </c>
      <c r="Z9" s="43">
        <f>VLOOKUP($A9,'[1]W3-B2'!$C$5:$AI$41,25,FALSE)</f>
        <v>4.5</v>
      </c>
      <c r="AA9" s="43">
        <f t="shared" si="4"/>
        <v>5.6</v>
      </c>
      <c r="AB9" s="43">
        <f>VLOOKUP($A9,'[1]W3-B2'!$C$5:$AI$41,27,FALSE)</f>
        <v>0</v>
      </c>
      <c r="AC9" s="43">
        <f>VLOOKUP($A9,'[1]W3-B2'!$C$5:$AI$41,28,FALSE)</f>
        <v>10.1</v>
      </c>
      <c r="AD9" s="44" t="e">
        <f t="shared" si="8"/>
        <v>#N/A</v>
      </c>
      <c r="AE9" s="43">
        <f>VLOOKUP($A9,'[1]W3-B2'!$C$5:$AI$41,30,FALSE)</f>
        <v>5.4</v>
      </c>
      <c r="AF9" s="43">
        <f t="shared" si="5"/>
        <v>6.2999999999999989</v>
      </c>
      <c r="AG9" s="43">
        <f>VLOOKUP($A9,'[1]W3-B2'!$C$5:$AI$41,32,FALSE)</f>
        <v>0</v>
      </c>
      <c r="AH9" s="43">
        <f>VLOOKUP($A9,'[1]W3-B2'!$C$5:$AI$41,33,FALSE)</f>
        <v>11.7</v>
      </c>
      <c r="AI9" s="50"/>
    </row>
    <row r="10" spans="1:39" ht="12.75" customHeight="1" x14ac:dyDescent="0.2">
      <c r="A10" s="91" t="s">
        <v>193</v>
      </c>
      <c r="B10" s="7" t="str">
        <f>VLOOKUP($A10,'[1]W3-B2'!$C$5:$AI$41,2,FALSE)</f>
        <v>Lieke Krijnen</v>
      </c>
      <c r="C10" s="7">
        <f>VLOOKUP($A10,'[1]W3-B2'!$C$5:$AI$41,3,FALSE)</f>
        <v>0</v>
      </c>
      <c r="D10" s="7" t="str">
        <f>VLOOKUP($A10,'[1]W3-B2'!$C$5:$AI$41,4,FALSE)</f>
        <v>LH</v>
      </c>
      <c r="E10" s="7" t="str">
        <f>VLOOKUP($A10,'[1]W3-B2'!$C$5:$AI$41,5,FALSE)</f>
        <v>Jeugd 1</v>
      </c>
      <c r="F10" s="7" t="str">
        <f>VLOOKUP($A10,'[1]W3-B2'!$C$5:$AI$41,6,FALSE)</f>
        <v>D2</v>
      </c>
      <c r="G10" s="29"/>
      <c r="H10" s="92">
        <f t="shared" si="0"/>
        <v>17</v>
      </c>
      <c r="I10" s="42">
        <f t="shared" si="1"/>
        <v>0</v>
      </c>
      <c r="J10" s="42"/>
      <c r="K10" s="42"/>
      <c r="L10" s="42"/>
      <c r="M10" s="42"/>
      <c r="N10" s="42"/>
      <c r="O10" s="42"/>
      <c r="P10" s="18">
        <f>VLOOKUP($A10,'[1]W3-B2'!$C$5:$AI$41,15,FALSE)</f>
        <v>0</v>
      </c>
      <c r="Q10" s="43">
        <f t="shared" si="2"/>
        <v>0</v>
      </c>
      <c r="R10" s="43">
        <f>VLOOKUP($A10,'[1]W3-B2'!$C$5:$AI$41,17,FALSE)</f>
        <v>0</v>
      </c>
      <c r="S10" s="43">
        <f>VLOOKUP($A10,'[1]W3-B2'!$C$5:$AI$41,18,FALSE)</f>
        <v>0</v>
      </c>
      <c r="T10" s="44" t="e">
        <f t="shared" si="6"/>
        <v>#N/A</v>
      </c>
      <c r="U10" s="43">
        <f>VLOOKUP($A10,'[1]W3-B2'!$C$5:$AI$41,20,FALSE)</f>
        <v>0</v>
      </c>
      <c r="V10" s="43">
        <f t="shared" si="3"/>
        <v>0</v>
      </c>
      <c r="W10" s="43">
        <f>VLOOKUP($A10,'[1]W3-B2'!$C$5:$AI$41,22,FALSE)</f>
        <v>0</v>
      </c>
      <c r="X10" s="43">
        <f>VLOOKUP($A10,'[1]W3-B2'!$C$5:$AI$41,23,FALSE)</f>
        <v>0</v>
      </c>
      <c r="Y10" s="44" t="e">
        <f t="shared" si="7"/>
        <v>#N/A</v>
      </c>
      <c r="Z10" s="43">
        <f>VLOOKUP($A10,'[1]W3-B2'!$C$5:$AI$41,25,FALSE)</f>
        <v>0</v>
      </c>
      <c r="AA10" s="43">
        <f t="shared" si="4"/>
        <v>0</v>
      </c>
      <c r="AB10" s="43">
        <f>VLOOKUP($A10,'[1]W3-B2'!$C$5:$AI$41,27,FALSE)</f>
        <v>0</v>
      </c>
      <c r="AC10" s="43">
        <f>VLOOKUP($A10,'[1]W3-B2'!$C$5:$AI$41,28,FALSE)</f>
        <v>0</v>
      </c>
      <c r="AD10" s="44" t="e">
        <f t="shared" si="8"/>
        <v>#N/A</v>
      </c>
      <c r="AE10" s="43">
        <f>VLOOKUP($A10,'[1]W3-B2'!$C$5:$AI$41,30,FALSE)</f>
        <v>0</v>
      </c>
      <c r="AF10" s="43">
        <f t="shared" si="5"/>
        <v>0</v>
      </c>
      <c r="AG10" s="43">
        <f>VLOOKUP($A10,'[1]W3-B2'!$C$5:$AI$41,32,FALSE)</f>
        <v>0</v>
      </c>
      <c r="AH10" s="43">
        <f>VLOOKUP($A10,'[1]W3-B2'!$C$5:$AI$41,33,FALSE)</f>
        <v>0</v>
      </c>
      <c r="AI10" s="20">
        <f>RANK(AH10,AH$10:AH$13)</f>
        <v>4</v>
      </c>
    </row>
    <row r="11" spans="1:39" ht="12.75" customHeight="1" x14ac:dyDescent="0.2">
      <c r="A11" s="91" t="s">
        <v>194</v>
      </c>
      <c r="B11" s="7" t="str">
        <f>VLOOKUP($A11,'[1]W3-B2'!$C$5:$AI$41,2,FALSE)</f>
        <v>Fien Pronk</v>
      </c>
      <c r="C11" s="7">
        <f>VLOOKUP($A11,'[1]W3-B2'!$C$5:$AI$41,3,FALSE)</f>
        <v>0</v>
      </c>
      <c r="D11" s="7" t="str">
        <f>VLOOKUP($A11,'[1]W3-B2'!$C$5:$AI$41,4,FALSE)</f>
        <v>Olympia</v>
      </c>
      <c r="E11" s="7" t="str">
        <f>VLOOKUP($A11,'[1]W3-B2'!$C$5:$AI$41,5,FALSE)</f>
        <v>Jeugd 1</v>
      </c>
      <c r="F11" s="7" t="str">
        <f>VLOOKUP($A11,'[1]W3-B2'!$C$5:$AI$41,6,FALSE)</f>
        <v>D2</v>
      </c>
      <c r="G11" s="29"/>
      <c r="H11" s="92">
        <f t="shared" si="0"/>
        <v>15</v>
      </c>
      <c r="I11" s="42">
        <f t="shared" si="1"/>
        <v>42.375</v>
      </c>
      <c r="J11" s="42"/>
      <c r="K11" s="42"/>
      <c r="L11" s="42"/>
      <c r="M11" s="42"/>
      <c r="N11" s="42"/>
      <c r="O11" s="42"/>
      <c r="P11" s="18">
        <f>VLOOKUP($A11,'[1]W3-B2'!$C$5:$AI$41,15,FALSE)</f>
        <v>3.9</v>
      </c>
      <c r="Q11" s="43">
        <f t="shared" si="2"/>
        <v>7.7249999999999996</v>
      </c>
      <c r="R11" s="43">
        <f>VLOOKUP($A11,'[1]W3-B2'!$C$5:$AI$41,17,FALSE)</f>
        <v>0</v>
      </c>
      <c r="S11" s="43">
        <f>VLOOKUP($A11,'[1]W3-B2'!$C$5:$AI$41,18,FALSE)</f>
        <v>11.625</v>
      </c>
      <c r="T11" s="44" t="e">
        <f t="shared" si="6"/>
        <v>#N/A</v>
      </c>
      <c r="U11" s="43">
        <f>VLOOKUP($A11,'[1]W3-B2'!$C$5:$AI$41,20,FALSE)</f>
        <v>4.2</v>
      </c>
      <c r="V11" s="43">
        <f t="shared" si="3"/>
        <v>6.8</v>
      </c>
      <c r="W11" s="43">
        <f>VLOOKUP($A11,'[1]W3-B2'!$C$5:$AI$41,22,FALSE)</f>
        <v>0</v>
      </c>
      <c r="X11" s="43">
        <f>VLOOKUP($A11,'[1]W3-B2'!$C$5:$AI$41,23,FALSE)</f>
        <v>11</v>
      </c>
      <c r="Y11" s="44" t="e">
        <f t="shared" si="7"/>
        <v>#N/A</v>
      </c>
      <c r="Z11" s="43">
        <f>VLOOKUP($A11,'[1]W3-B2'!$C$5:$AI$41,25,FALSE)</f>
        <v>3.9</v>
      </c>
      <c r="AA11" s="43">
        <f t="shared" si="4"/>
        <v>4.3499999999999996</v>
      </c>
      <c r="AB11" s="43">
        <f>VLOOKUP($A11,'[1]W3-B2'!$C$5:$AI$41,27,FALSE)</f>
        <v>0</v>
      </c>
      <c r="AC11" s="43">
        <f>VLOOKUP($A11,'[1]W3-B2'!$C$5:$AI$41,28,FALSE)</f>
        <v>8.25</v>
      </c>
      <c r="AD11" s="44" t="e">
        <f t="shared" si="8"/>
        <v>#N/A</v>
      </c>
      <c r="AE11" s="43">
        <f>VLOOKUP($A11,'[1]W3-B2'!$C$5:$AI$41,30,FALSE)</f>
        <v>4.8</v>
      </c>
      <c r="AF11" s="43">
        <f t="shared" si="5"/>
        <v>6.7</v>
      </c>
      <c r="AG11" s="43">
        <f>VLOOKUP($A11,'[1]W3-B2'!$C$5:$AI$41,32,FALSE)</f>
        <v>0</v>
      </c>
      <c r="AH11" s="43">
        <f>VLOOKUP($A11,'[1]W3-B2'!$C$5:$AI$41,33,FALSE)</f>
        <v>11.5</v>
      </c>
      <c r="AI11" s="20">
        <f t="shared" ref="AI11:AI13" si="10">RANK(AH11,AH$10:AH$13)</f>
        <v>1</v>
      </c>
    </row>
    <row r="12" spans="1:39" ht="12.75" customHeight="1" x14ac:dyDescent="0.2">
      <c r="A12" s="91" t="s">
        <v>195</v>
      </c>
      <c r="B12" s="7" t="str">
        <f>VLOOKUP($A12,'[1]W3-B2'!$C$5:$AI$41,2,FALSE)</f>
        <v>Roos van Eldik</v>
      </c>
      <c r="C12" s="7">
        <f>VLOOKUP($A12,'[1]W3-B2'!$C$5:$AI$41,3,FALSE)</f>
        <v>0</v>
      </c>
      <c r="D12" s="7" t="str">
        <f>VLOOKUP($A12,'[1]W3-B2'!$C$5:$AI$41,4,FALSE)</f>
        <v>Sparta</v>
      </c>
      <c r="E12" s="7" t="str">
        <f>VLOOKUP($A12,'[1]W3-B2'!$C$5:$AI$41,5,FALSE)</f>
        <v>Jeugd 1</v>
      </c>
      <c r="F12" s="7" t="str">
        <f>VLOOKUP($A12,'[1]W3-B2'!$C$5:$AI$41,6,FALSE)</f>
        <v>D2</v>
      </c>
      <c r="G12" s="29"/>
      <c r="H12" s="92">
        <f t="shared" si="0"/>
        <v>16</v>
      </c>
      <c r="I12" s="42">
        <f t="shared" si="1"/>
        <v>32.1</v>
      </c>
      <c r="J12" s="42"/>
      <c r="K12" s="42"/>
      <c r="L12" s="42"/>
      <c r="M12" s="42"/>
      <c r="N12" s="42"/>
      <c r="O12" s="42"/>
      <c r="P12" s="18">
        <f>VLOOKUP($A12,'[1]W3-B2'!$C$5:$AI$41,15,FALSE)</f>
        <v>0</v>
      </c>
      <c r="Q12" s="43">
        <f t="shared" si="2"/>
        <v>0</v>
      </c>
      <c r="R12" s="43">
        <f>VLOOKUP($A12,'[1]W3-B2'!$C$5:$AI$41,17,FALSE)</f>
        <v>0</v>
      </c>
      <c r="S12" s="43">
        <f>VLOOKUP($A12,'[1]W3-B2'!$C$5:$AI$41,18,FALSE)</f>
        <v>0</v>
      </c>
      <c r="T12" s="44" t="e">
        <f t="shared" si="6"/>
        <v>#N/A</v>
      </c>
      <c r="U12" s="43">
        <f>VLOOKUP($A12,'[1]W3-B2'!$C$5:$AI$41,20,FALSE)</f>
        <v>3.6</v>
      </c>
      <c r="V12" s="43">
        <f t="shared" si="3"/>
        <v>7.2000000000000011</v>
      </c>
      <c r="W12" s="43">
        <f>VLOOKUP($A12,'[1]W3-B2'!$C$5:$AI$41,22,FALSE)</f>
        <v>0</v>
      </c>
      <c r="X12" s="43">
        <f>VLOOKUP($A12,'[1]W3-B2'!$C$5:$AI$41,23,FALSE)</f>
        <v>10.8</v>
      </c>
      <c r="Y12" s="44" t="e">
        <f t="shared" si="7"/>
        <v>#N/A</v>
      </c>
      <c r="Z12" s="43">
        <f>VLOOKUP($A12,'[1]W3-B2'!$C$5:$AI$41,25,FALSE)</f>
        <v>3.9</v>
      </c>
      <c r="AA12" s="43">
        <f t="shared" si="4"/>
        <v>6.2000000000000011</v>
      </c>
      <c r="AB12" s="43">
        <f>VLOOKUP($A12,'[1]W3-B2'!$C$5:$AI$41,27,FALSE)</f>
        <v>0</v>
      </c>
      <c r="AC12" s="43">
        <f>VLOOKUP($A12,'[1]W3-B2'!$C$5:$AI$41,28,FALSE)</f>
        <v>10.100000000000001</v>
      </c>
      <c r="AD12" s="44" t="e">
        <f t="shared" si="8"/>
        <v>#N/A</v>
      </c>
      <c r="AE12" s="43">
        <f>VLOOKUP($A12,'[1]W3-B2'!$C$5:$AI$41,30,FALSE)</f>
        <v>3.9</v>
      </c>
      <c r="AF12" s="43">
        <f t="shared" si="5"/>
        <v>7.2999999999999989</v>
      </c>
      <c r="AG12" s="43">
        <f>VLOOKUP($A12,'[1]W3-B2'!$C$5:$AI$41,32,FALSE)</f>
        <v>0</v>
      </c>
      <c r="AH12" s="43">
        <f>VLOOKUP($A12,'[1]W3-B2'!$C$5:$AI$41,33,FALSE)</f>
        <v>11.2</v>
      </c>
      <c r="AI12" s="20">
        <f t="shared" si="10"/>
        <v>2</v>
      </c>
    </row>
    <row r="13" spans="1:39" ht="12.75" customHeight="1" x14ac:dyDescent="0.2">
      <c r="A13" s="91" t="s">
        <v>196</v>
      </c>
      <c r="B13" s="7" t="str">
        <f>VLOOKUP($A13,'[1]W3-B2'!$C$5:$AI$41,2,FALSE)</f>
        <v>Leonore Siemerink</v>
      </c>
      <c r="C13" s="7">
        <f>VLOOKUP($A13,'[1]W3-B2'!$C$5:$AI$41,3,FALSE)</f>
        <v>0</v>
      </c>
      <c r="D13" s="7" t="str">
        <f>VLOOKUP($A13,'[1]W3-B2'!$C$5:$AI$41,4,FALSE)</f>
        <v>Sparta</v>
      </c>
      <c r="E13" s="7" t="str">
        <f>VLOOKUP($A13,'[1]W3-B2'!$C$5:$AI$41,5,FALSE)</f>
        <v>Jeugd 1</v>
      </c>
      <c r="F13" s="7" t="str">
        <f>VLOOKUP($A13,'[1]W3-B2'!$C$5:$AI$41,6,FALSE)</f>
        <v>D2</v>
      </c>
      <c r="G13" s="29"/>
      <c r="H13" s="92">
        <f t="shared" si="0"/>
        <v>12</v>
      </c>
      <c r="I13" s="42">
        <f t="shared" si="1"/>
        <v>44.674999999999997</v>
      </c>
      <c r="J13" s="42"/>
      <c r="K13" s="42"/>
      <c r="L13" s="42"/>
      <c r="M13" s="42"/>
      <c r="N13" s="42"/>
      <c r="O13" s="42"/>
      <c r="P13" s="18">
        <f>VLOOKUP($A13,'[1]W3-B2'!$C$5:$AI$41,15,FALSE)</f>
        <v>3.9</v>
      </c>
      <c r="Q13" s="43">
        <f t="shared" si="2"/>
        <v>7.8249999999999993</v>
      </c>
      <c r="R13" s="43">
        <f>VLOOKUP($A13,'[1]W3-B2'!$C$5:$AI$41,17,FALSE)</f>
        <v>0</v>
      </c>
      <c r="S13" s="43">
        <f>VLOOKUP($A13,'[1]W3-B2'!$C$5:$AI$41,18,FALSE)</f>
        <v>11.725</v>
      </c>
      <c r="T13" s="44" t="e">
        <f t="shared" si="6"/>
        <v>#N/A</v>
      </c>
      <c r="U13" s="43">
        <f>VLOOKUP($A13,'[1]W3-B2'!$C$5:$AI$41,20,FALSE)</f>
        <v>3.9</v>
      </c>
      <c r="V13" s="43">
        <f t="shared" si="3"/>
        <v>7.9</v>
      </c>
      <c r="W13" s="43">
        <f>VLOOKUP($A13,'[1]W3-B2'!$C$5:$AI$41,22,FALSE)</f>
        <v>0</v>
      </c>
      <c r="X13" s="43">
        <f>VLOOKUP($A13,'[1]W3-B2'!$C$5:$AI$41,23,FALSE)</f>
        <v>11.8</v>
      </c>
      <c r="Y13" s="44" t="e">
        <f t="shared" si="7"/>
        <v>#N/A</v>
      </c>
      <c r="Z13" s="43">
        <f>VLOOKUP($A13,'[1]W3-B2'!$C$5:$AI$41,25,FALSE)</f>
        <v>4.2</v>
      </c>
      <c r="AA13" s="43">
        <f t="shared" si="4"/>
        <v>5.9499999999999984</v>
      </c>
      <c r="AB13" s="43">
        <f>VLOOKUP($A13,'[1]W3-B2'!$C$5:$AI$41,27,FALSE)</f>
        <v>0</v>
      </c>
      <c r="AC13" s="43">
        <f>VLOOKUP($A13,'[1]W3-B2'!$C$5:$AI$41,28,FALSE)</f>
        <v>10.149999999999999</v>
      </c>
      <c r="AD13" s="44" t="e">
        <f t="shared" si="8"/>
        <v>#N/A</v>
      </c>
      <c r="AE13" s="43">
        <f>VLOOKUP($A13,'[1]W3-B2'!$C$5:$AI$41,30,FALSE)</f>
        <v>4.5</v>
      </c>
      <c r="AF13" s="43">
        <f t="shared" si="5"/>
        <v>6.5</v>
      </c>
      <c r="AG13" s="43">
        <f>VLOOKUP($A13,'[1]W3-B2'!$C$5:$AI$41,32,FALSE)</f>
        <v>0</v>
      </c>
      <c r="AH13" s="43">
        <f>VLOOKUP($A13,'[1]W3-B2'!$C$5:$AI$41,33,FALSE)</f>
        <v>11</v>
      </c>
      <c r="AI13" s="20">
        <f t="shared" si="10"/>
        <v>3</v>
      </c>
    </row>
    <row r="14" spans="1:39" ht="12.75" customHeight="1" x14ac:dyDescent="0.2">
      <c r="A14" s="91" t="s">
        <v>197</v>
      </c>
      <c r="B14" s="7" t="str">
        <f>VLOOKUP($A14,'[1]W3-B2'!$C$5:$AI$41,2,FALSE)</f>
        <v>Bibi Cooper</v>
      </c>
      <c r="C14" s="7">
        <f>VLOOKUP($A14,'[1]W3-B2'!$C$5:$AI$41,3,FALSE)</f>
        <v>0</v>
      </c>
      <c r="D14" s="7" t="str">
        <f>VLOOKUP($A14,'[1]W3-B2'!$C$5:$AI$41,4,FALSE)</f>
        <v>Mauritius</v>
      </c>
      <c r="E14" s="7" t="str">
        <f>VLOOKUP($A14,'[1]W3-B2'!$C$5:$AI$41,5,FALSE)</f>
        <v>Jeugd 1</v>
      </c>
      <c r="F14" s="7" t="str">
        <f>VLOOKUP($A14,'[1]W3-B2'!$C$5:$AI$41,6,FALSE)</f>
        <v>D2</v>
      </c>
      <c r="G14" s="29"/>
      <c r="H14" s="92">
        <f t="shared" si="0"/>
        <v>7</v>
      </c>
      <c r="I14" s="42">
        <f t="shared" si="1"/>
        <v>46.95</v>
      </c>
      <c r="J14" s="42"/>
      <c r="K14" s="42"/>
      <c r="L14" s="42"/>
      <c r="M14" s="42"/>
      <c r="N14" s="42"/>
      <c r="O14" s="42"/>
      <c r="P14" s="18">
        <f>VLOOKUP($A14,'[1]W3-B2'!$C$5:$AI$41,15,FALSE)</f>
        <v>3.9</v>
      </c>
      <c r="Q14" s="43">
        <f t="shared" si="2"/>
        <v>7.85</v>
      </c>
      <c r="R14" s="43">
        <f>VLOOKUP($A14,'[1]W3-B2'!$C$5:$AI$41,17,FALSE)</f>
        <v>0</v>
      </c>
      <c r="S14" s="43">
        <f>VLOOKUP($A14,'[1]W3-B2'!$C$5:$AI$41,18,FALSE)</f>
        <v>11.75</v>
      </c>
      <c r="T14" s="44">
        <f t="shared" si="6"/>
        <v>3</v>
      </c>
      <c r="U14" s="43">
        <f>VLOOKUP($A14,'[1]W3-B2'!$C$5:$AI$41,20,FALSE)</f>
        <v>4.5</v>
      </c>
      <c r="V14" s="43">
        <f t="shared" si="3"/>
        <v>7.4499999999999993</v>
      </c>
      <c r="W14" s="43">
        <f>VLOOKUP($A14,'[1]W3-B2'!$C$5:$AI$41,22,FALSE)</f>
        <v>0</v>
      </c>
      <c r="X14" s="43">
        <f>VLOOKUP($A14,'[1]W3-B2'!$C$5:$AI$41,23,FALSE)</f>
        <v>11.95</v>
      </c>
      <c r="Y14" s="44" t="e">
        <f t="shared" si="7"/>
        <v>#N/A</v>
      </c>
      <c r="Z14" s="43">
        <f>VLOOKUP($A14,'[1]W3-B2'!$C$5:$AI$41,25,FALSE)</f>
        <v>4.2</v>
      </c>
      <c r="AA14" s="43">
        <f t="shared" si="4"/>
        <v>6.7499999999999991</v>
      </c>
      <c r="AB14" s="43">
        <f>VLOOKUP($A14,'[1]W3-B2'!$C$5:$AI$41,27,FALSE)</f>
        <v>0</v>
      </c>
      <c r="AC14" s="43">
        <f>VLOOKUP($A14,'[1]W3-B2'!$C$5:$AI$41,28,FALSE)</f>
        <v>10.95</v>
      </c>
      <c r="AD14" s="44" t="e">
        <f t="shared" si="8"/>
        <v>#N/A</v>
      </c>
      <c r="AE14" s="43">
        <f>VLOOKUP($A14,'[1]W3-B2'!$C$5:$AI$41,30,FALSE)</f>
        <v>5.4</v>
      </c>
      <c r="AF14" s="43">
        <f t="shared" si="5"/>
        <v>6.9</v>
      </c>
      <c r="AG14" s="43">
        <f>VLOOKUP($A14,'[1]W3-B2'!$C$5:$AI$41,32,FALSE)</f>
        <v>0</v>
      </c>
      <c r="AH14" s="43">
        <f>VLOOKUP($A14,'[1]W3-B2'!$C$5:$AI$41,33,FALSE)</f>
        <v>12.3</v>
      </c>
      <c r="AI14" s="50"/>
    </row>
    <row r="15" spans="1:39" ht="12.75" customHeight="1" x14ac:dyDescent="0.2">
      <c r="A15" s="93" t="s">
        <v>198</v>
      </c>
      <c r="B15" s="7" t="str">
        <f>VLOOKUP($A15,'[1]W3-B2'!$C$5:$AI$41,2,FALSE)</f>
        <v>Maggy Hoekstra</v>
      </c>
      <c r="C15" s="7">
        <f>VLOOKUP($A15,'[1]W3-B2'!$C$5:$AI$41,3,FALSE)</f>
        <v>0</v>
      </c>
      <c r="D15" s="7" t="str">
        <f>VLOOKUP($A15,'[1]W3-B2'!$C$5:$AI$41,4,FALSE)</f>
        <v>Mauritius</v>
      </c>
      <c r="E15" s="7" t="str">
        <f>VLOOKUP($A15,'[1]W3-B2'!$C$5:$AI$41,5,FALSE)</f>
        <v>Jeugd 1</v>
      </c>
      <c r="F15" s="7" t="str">
        <f>VLOOKUP($A15,'[1]W3-B2'!$C$5:$AI$41,6,FALSE)</f>
        <v>D2</v>
      </c>
      <c r="G15" s="29"/>
      <c r="H15" s="92">
        <f t="shared" si="0"/>
        <v>1</v>
      </c>
      <c r="I15" s="42">
        <f t="shared" si="1"/>
        <v>52.199999999999996</v>
      </c>
      <c r="J15" s="42"/>
      <c r="K15" s="42"/>
      <c r="L15" s="42"/>
      <c r="M15" s="42"/>
      <c r="N15" s="42"/>
      <c r="O15" s="42"/>
      <c r="P15" s="18">
        <f>VLOOKUP($A15,'[1]W3-B2'!$C$5:$AI$41,15,FALSE)</f>
        <v>3.9</v>
      </c>
      <c r="Q15" s="43">
        <f t="shared" si="2"/>
        <v>8.5</v>
      </c>
      <c r="R15" s="43">
        <f>VLOOKUP($A15,'[1]W3-B2'!$C$5:$AI$41,17,FALSE)</f>
        <v>0</v>
      </c>
      <c r="S15" s="43">
        <f>VLOOKUP($A15,'[1]W3-B2'!$C$5:$AI$41,18,FALSE)</f>
        <v>12.4</v>
      </c>
      <c r="T15" s="44" t="e">
        <f t="shared" si="6"/>
        <v>#N/A</v>
      </c>
      <c r="U15" s="43">
        <f>VLOOKUP($A15,'[1]W3-B2'!$C$5:$AI$41,20,FALSE)</f>
        <v>5.0999999999999996</v>
      </c>
      <c r="V15" s="43">
        <f t="shared" si="3"/>
        <v>8.6</v>
      </c>
      <c r="W15" s="43">
        <f>VLOOKUP($A15,'[1]W3-B2'!$C$5:$AI$41,22,FALSE)</f>
        <v>0</v>
      </c>
      <c r="X15" s="43">
        <f>VLOOKUP($A15,'[1]W3-B2'!$C$5:$AI$41,23,FALSE)</f>
        <v>13.7</v>
      </c>
      <c r="Y15" s="44" t="e">
        <f t="shared" si="7"/>
        <v>#N/A</v>
      </c>
      <c r="Z15" s="43">
        <f>VLOOKUP($A15,'[1]W3-B2'!$C$5:$AI$41,25,FALSE)</f>
        <v>5.0999999999999996</v>
      </c>
      <c r="AA15" s="43">
        <f t="shared" si="4"/>
        <v>7.6</v>
      </c>
      <c r="AB15" s="43">
        <f>VLOOKUP($A15,'[1]W3-B2'!$C$5:$AI$41,27,FALSE)</f>
        <v>0</v>
      </c>
      <c r="AC15" s="43">
        <f>VLOOKUP($A15,'[1]W3-B2'!$C$5:$AI$41,28,FALSE)</f>
        <v>12.7</v>
      </c>
      <c r="AD15" s="44" t="e">
        <f t="shared" si="8"/>
        <v>#N/A</v>
      </c>
      <c r="AE15" s="43">
        <f>VLOOKUP($A15,'[1]W3-B2'!$C$5:$AI$41,30,FALSE)</f>
        <v>5.7</v>
      </c>
      <c r="AF15" s="43">
        <f t="shared" si="5"/>
        <v>7.6999999999999984</v>
      </c>
      <c r="AG15" s="43">
        <f>VLOOKUP($A15,'[1]W3-B2'!$C$5:$AI$41,32,FALSE)</f>
        <v>0</v>
      </c>
      <c r="AH15" s="43">
        <f>VLOOKUP($A15,'[1]W3-B2'!$C$5:$AI$41,33,FALSE)</f>
        <v>13.399999999999999</v>
      </c>
      <c r="AI15" s="50"/>
    </row>
    <row r="16" spans="1:39" ht="12.75" customHeight="1" x14ac:dyDescent="0.2">
      <c r="A16" s="91" t="s">
        <v>199</v>
      </c>
      <c r="B16" s="7" t="str">
        <f>VLOOKUP($A16,'[1]W3-B2'!$C$5:$AI$41,2,FALSE)</f>
        <v>Sophie Schilder</v>
      </c>
      <c r="C16" s="7">
        <f>VLOOKUP($A16,'[1]W3-B2'!$C$5:$AI$41,3,FALSE)</f>
        <v>0</v>
      </c>
      <c r="D16" s="7" t="str">
        <f>VLOOKUP($A16,'[1]W3-B2'!$C$5:$AI$41,4,FALSE)</f>
        <v>Mauritius</v>
      </c>
      <c r="E16" s="7" t="str">
        <f>VLOOKUP($A16,'[1]W3-B2'!$C$5:$AI$41,5,FALSE)</f>
        <v>Jeugd 1</v>
      </c>
      <c r="F16" s="7" t="str">
        <f>VLOOKUP($A16,'[1]W3-B2'!$C$5:$AI$41,6,FALSE)</f>
        <v>D2</v>
      </c>
      <c r="G16" s="29"/>
      <c r="H16" s="92">
        <f t="shared" si="0"/>
        <v>6</v>
      </c>
      <c r="I16" s="42">
        <f t="shared" si="1"/>
        <v>47.1</v>
      </c>
      <c r="J16" s="42"/>
      <c r="K16" s="42"/>
      <c r="L16" s="42"/>
      <c r="M16" s="42"/>
      <c r="N16" s="42"/>
      <c r="O16" s="42"/>
      <c r="P16" s="18">
        <f>VLOOKUP($A16,'[1]W3-B2'!$C$5:$AI$41,15,FALSE)</f>
        <v>3.9</v>
      </c>
      <c r="Q16" s="43">
        <f t="shared" si="2"/>
        <v>8.15</v>
      </c>
      <c r="R16" s="43">
        <f>VLOOKUP($A16,'[1]W3-B2'!$C$5:$AI$41,17,FALSE)</f>
        <v>0</v>
      </c>
      <c r="S16" s="43">
        <f>VLOOKUP($A16,'[1]W3-B2'!$C$5:$AI$41,18,FALSE)</f>
        <v>12.05</v>
      </c>
      <c r="T16" s="44" t="e">
        <f t="shared" si="6"/>
        <v>#N/A</v>
      </c>
      <c r="U16" s="43">
        <f>VLOOKUP($A16,'[1]W3-B2'!$C$5:$AI$41,20,FALSE)</f>
        <v>4.8</v>
      </c>
      <c r="V16" s="43">
        <f t="shared" si="3"/>
        <v>7.3000000000000016</v>
      </c>
      <c r="W16" s="43">
        <f>VLOOKUP($A16,'[1]W3-B2'!$C$5:$AI$41,22,FALSE)</f>
        <v>0</v>
      </c>
      <c r="X16" s="43">
        <f>VLOOKUP($A16,'[1]W3-B2'!$C$5:$AI$41,23,FALSE)</f>
        <v>12.100000000000001</v>
      </c>
      <c r="Y16" s="44" t="e">
        <f t="shared" si="7"/>
        <v>#N/A</v>
      </c>
      <c r="Z16" s="43">
        <f>VLOOKUP($A16,'[1]W3-B2'!$C$5:$AI$41,25,FALSE)</f>
        <v>4.5</v>
      </c>
      <c r="AA16" s="43">
        <f t="shared" si="4"/>
        <v>5.65</v>
      </c>
      <c r="AB16" s="43">
        <f>VLOOKUP($A16,'[1]W3-B2'!$C$5:$AI$41,27,FALSE)</f>
        <v>0</v>
      </c>
      <c r="AC16" s="43">
        <f>VLOOKUP($A16,'[1]W3-B2'!$C$5:$AI$41,28,FALSE)</f>
        <v>10.15</v>
      </c>
      <c r="AD16" s="44" t="e">
        <f t="shared" si="8"/>
        <v>#N/A</v>
      </c>
      <c r="AE16" s="43">
        <f>VLOOKUP($A16,'[1]W3-B2'!$C$5:$AI$41,30,FALSE)</f>
        <v>5.7</v>
      </c>
      <c r="AF16" s="43">
        <f t="shared" si="5"/>
        <v>7.0999999999999988</v>
      </c>
      <c r="AG16" s="43">
        <f>VLOOKUP($A16,'[1]W3-B2'!$C$5:$AI$41,32,FALSE)</f>
        <v>0</v>
      </c>
      <c r="AH16" s="43">
        <f>VLOOKUP($A16,'[1]W3-B2'!$C$5:$AI$41,33,FALSE)</f>
        <v>12.799999999999999</v>
      </c>
      <c r="AI16" s="50"/>
    </row>
    <row r="17" spans="1:35" ht="12.75" customHeight="1" x14ac:dyDescent="0.2">
      <c r="A17" s="91" t="s">
        <v>200</v>
      </c>
      <c r="B17" s="7" t="str">
        <f>VLOOKUP($A17,'[1]W3-B2'!$C$5:$AI$41,2,FALSE)</f>
        <v>Dewie Kleijn</v>
      </c>
      <c r="C17" s="7">
        <f>VLOOKUP($A17,'[1]W3-B2'!$C$5:$AI$41,3,FALSE)</f>
        <v>0</v>
      </c>
      <c r="D17" s="7" t="str">
        <f>VLOOKUP($A17,'[1]W3-B2'!$C$5:$AI$41,4,FALSE)</f>
        <v>Swift</v>
      </c>
      <c r="E17" s="7" t="str">
        <f>VLOOKUP($A17,'[1]W3-B2'!$C$5:$AI$41,5,FALSE)</f>
        <v>Jeugd 1</v>
      </c>
      <c r="F17" s="7" t="str">
        <f>VLOOKUP($A17,'[1]W3-B2'!$C$5:$AI$41,6,FALSE)</f>
        <v>D2</v>
      </c>
      <c r="G17" s="29"/>
      <c r="H17" s="92">
        <f t="shared" si="0"/>
        <v>9</v>
      </c>
      <c r="I17" s="42">
        <f t="shared" si="1"/>
        <v>45.975000000000001</v>
      </c>
      <c r="J17" s="42"/>
      <c r="K17" s="42"/>
      <c r="L17" s="42"/>
      <c r="M17" s="42"/>
      <c r="N17" s="42"/>
      <c r="O17" s="42"/>
      <c r="P17" s="18">
        <f>VLOOKUP($A17,'[1]W3-B2'!$C$5:$AI$41,15,FALSE)</f>
        <v>3.9</v>
      </c>
      <c r="Q17" s="43">
        <f t="shared" si="2"/>
        <v>8.5250000000000004</v>
      </c>
      <c r="R17" s="43">
        <f>VLOOKUP($A17,'[1]W3-B2'!$C$5:$AI$41,17,FALSE)</f>
        <v>0</v>
      </c>
      <c r="S17" s="43">
        <f>VLOOKUP($A17,'[1]W3-B2'!$C$5:$AI$41,18,FALSE)</f>
        <v>12.425000000000001</v>
      </c>
      <c r="T17" s="44" t="e">
        <f t="shared" si="6"/>
        <v>#N/A</v>
      </c>
      <c r="U17" s="43">
        <f>VLOOKUP($A17,'[1]W3-B2'!$C$5:$AI$41,20,FALSE)</f>
        <v>4.5</v>
      </c>
      <c r="V17" s="43">
        <f t="shared" si="3"/>
        <v>7.1</v>
      </c>
      <c r="W17" s="43">
        <f>VLOOKUP($A17,'[1]W3-B2'!$C$5:$AI$41,22,FALSE)</f>
        <v>0</v>
      </c>
      <c r="X17" s="43">
        <f>VLOOKUP($A17,'[1]W3-B2'!$C$5:$AI$41,23,FALSE)</f>
        <v>11.6</v>
      </c>
      <c r="Y17" s="44" t="e">
        <f t="shared" si="7"/>
        <v>#N/A</v>
      </c>
      <c r="Z17" s="43">
        <f>VLOOKUP($A17,'[1]W3-B2'!$C$5:$AI$41,25,FALSE)</f>
        <v>5.0999999999999996</v>
      </c>
      <c r="AA17" s="43">
        <f t="shared" si="4"/>
        <v>5.75</v>
      </c>
      <c r="AB17" s="43">
        <f>VLOOKUP($A17,'[1]W3-B2'!$C$5:$AI$41,27,FALSE)</f>
        <v>0</v>
      </c>
      <c r="AC17" s="43">
        <f>VLOOKUP($A17,'[1]W3-B2'!$C$5:$AI$41,28,FALSE)</f>
        <v>10.85</v>
      </c>
      <c r="AD17" s="44" t="e">
        <f t="shared" si="8"/>
        <v>#N/A</v>
      </c>
      <c r="AE17" s="43">
        <f>VLOOKUP($A17,'[1]W3-B2'!$C$5:$AI$41,30,FALSE)</f>
        <v>5.4</v>
      </c>
      <c r="AF17" s="43">
        <f t="shared" si="5"/>
        <v>5.7000000000000011</v>
      </c>
      <c r="AG17" s="43">
        <f>VLOOKUP($A17,'[1]W3-B2'!$C$5:$AI$41,32,FALSE)</f>
        <v>0</v>
      </c>
      <c r="AH17" s="43">
        <f>VLOOKUP($A17,'[1]W3-B2'!$C$5:$AI$41,33,FALSE)</f>
        <v>11.100000000000001</v>
      </c>
      <c r="AI17" s="20">
        <f>RANK(AH17,AH$4:AH$18)</f>
        <v>13</v>
      </c>
    </row>
    <row r="18" spans="1:35" ht="12.75" customHeight="1" x14ac:dyDescent="0.2">
      <c r="A18" s="91" t="s">
        <v>201</v>
      </c>
      <c r="B18" s="7" t="str">
        <f>VLOOKUP($A18,'[1]W3-B2'!$C$5:$AI$41,2,FALSE)</f>
        <v>Jocelyn van Laar</v>
      </c>
      <c r="C18" s="7">
        <f>VLOOKUP($A18,'[1]W3-B2'!$C$5:$AI$41,3,FALSE)</f>
        <v>0</v>
      </c>
      <c r="D18" s="7" t="str">
        <f>VLOOKUP($A18,'[1]W3-B2'!$C$5:$AI$41,4,FALSE)</f>
        <v>Swift</v>
      </c>
      <c r="E18" s="7" t="str">
        <f>VLOOKUP($A18,'[1]W3-B2'!$C$5:$AI$41,5,FALSE)</f>
        <v>Jeugd 1</v>
      </c>
      <c r="F18" s="7" t="str">
        <f>VLOOKUP($A18,'[1]W3-B2'!$C$5:$AI$41,6,FALSE)</f>
        <v>D2</v>
      </c>
      <c r="G18" s="29"/>
      <c r="H18" s="92">
        <f t="shared" si="0"/>
        <v>10</v>
      </c>
      <c r="I18" s="42">
        <f t="shared" si="1"/>
        <v>45.7</v>
      </c>
      <c r="J18" s="42"/>
      <c r="K18" s="42"/>
      <c r="L18" s="42"/>
      <c r="M18" s="42"/>
      <c r="N18" s="42"/>
      <c r="O18" s="42"/>
      <c r="P18" s="18">
        <f>VLOOKUP($A18,'[1]W3-B2'!$C$5:$AI$41,15,FALSE)</f>
        <v>3.9</v>
      </c>
      <c r="Q18" s="43">
        <f t="shared" si="2"/>
        <v>7.9500000000000011</v>
      </c>
      <c r="R18" s="43">
        <f>VLOOKUP($A18,'[1]W3-B2'!$C$5:$AI$41,17,FALSE)</f>
        <v>0</v>
      </c>
      <c r="S18" s="43">
        <f>VLOOKUP($A18,'[1]W3-B2'!$C$5:$AI$41,18,FALSE)</f>
        <v>11.850000000000001</v>
      </c>
      <c r="T18" s="44" t="e">
        <f t="shared" si="6"/>
        <v>#N/A</v>
      </c>
      <c r="U18" s="43">
        <f>VLOOKUP($A18,'[1]W3-B2'!$C$5:$AI$41,20,FALSE)</f>
        <v>3.9</v>
      </c>
      <c r="V18" s="43">
        <f t="shared" si="3"/>
        <v>7.4500000000000011</v>
      </c>
      <c r="W18" s="43">
        <f>VLOOKUP($A18,'[1]W3-B2'!$C$5:$AI$41,22,FALSE)</f>
        <v>0</v>
      </c>
      <c r="X18" s="43">
        <f>VLOOKUP($A18,'[1]W3-B2'!$C$5:$AI$41,23,FALSE)</f>
        <v>11.350000000000001</v>
      </c>
      <c r="Y18" s="44" t="e">
        <f t="shared" si="7"/>
        <v>#N/A</v>
      </c>
      <c r="Z18" s="43">
        <f>VLOOKUP($A18,'[1]W3-B2'!$C$5:$AI$41,25,FALSE)</f>
        <v>5.4</v>
      </c>
      <c r="AA18" s="43">
        <f t="shared" si="4"/>
        <v>5.7000000000000011</v>
      </c>
      <c r="AB18" s="43">
        <f>VLOOKUP($A18,'[1]W3-B2'!$C$5:$AI$41,27,FALSE)</f>
        <v>0</v>
      </c>
      <c r="AC18" s="43">
        <f>VLOOKUP($A18,'[1]W3-B2'!$C$5:$AI$41,28,FALSE)</f>
        <v>11.100000000000001</v>
      </c>
      <c r="AD18" s="44" t="e">
        <f t="shared" si="8"/>
        <v>#N/A</v>
      </c>
      <c r="AE18" s="43">
        <f>VLOOKUP($A18,'[1]W3-B2'!$C$5:$AI$41,30,FALSE)</f>
        <v>5.4</v>
      </c>
      <c r="AF18" s="43">
        <f t="shared" si="5"/>
        <v>6</v>
      </c>
      <c r="AG18" s="43">
        <f>VLOOKUP($A18,'[1]W3-B2'!$C$5:$AI$41,32,FALSE)</f>
        <v>0</v>
      </c>
      <c r="AH18" s="43">
        <f>VLOOKUP($A18,'[1]W3-B2'!$C$5:$AI$41,33,FALSE)</f>
        <v>11.4</v>
      </c>
      <c r="AI18" s="20">
        <f>RANK(AH18,AH$18:AH$20)</f>
        <v>2</v>
      </c>
    </row>
    <row r="19" spans="1:35" ht="12.75" customHeight="1" x14ac:dyDescent="0.2">
      <c r="A19" s="91" t="s">
        <v>202</v>
      </c>
      <c r="B19" s="7" t="str">
        <f>VLOOKUP($A19,'[1]W3-B2'!$C$5:$AI$41,2,FALSE)</f>
        <v>Fleur Jantjes</v>
      </c>
      <c r="C19" s="7">
        <f>VLOOKUP($A19,'[1]W3-B2'!$C$5:$AI$41,3,FALSE)</f>
        <v>0</v>
      </c>
      <c r="D19" s="7" t="str">
        <f>VLOOKUP($A19,'[1]W3-B2'!$C$5:$AI$41,4,FALSE)</f>
        <v>HB</v>
      </c>
      <c r="E19" s="7" t="str">
        <f>VLOOKUP($A19,'[1]W3-B2'!$C$5:$AI$41,5,FALSE)</f>
        <v>Jeugd 1</v>
      </c>
      <c r="F19" s="7" t="str">
        <f>VLOOKUP($A19,'[1]W3-B2'!$C$5:$AI$41,6,FALSE)</f>
        <v>D2</v>
      </c>
      <c r="G19" s="29"/>
      <c r="H19" s="92">
        <f t="shared" si="0"/>
        <v>13</v>
      </c>
      <c r="I19" s="42">
        <f t="shared" si="1"/>
        <v>44.174999999999997</v>
      </c>
      <c r="J19" s="42"/>
      <c r="K19" s="42"/>
      <c r="L19" s="42"/>
      <c r="M19" s="42"/>
      <c r="N19" s="42"/>
      <c r="O19" s="42"/>
      <c r="P19" s="18">
        <f>VLOOKUP($A19,'[1]W3-B2'!$C$5:$AI$41,15,FALSE)</f>
        <v>3.9</v>
      </c>
      <c r="Q19" s="43">
        <f t="shared" si="2"/>
        <v>7.4249999999999989</v>
      </c>
      <c r="R19" s="43">
        <f>VLOOKUP($A19,'[1]W3-B2'!$C$5:$AI$41,17,FALSE)</f>
        <v>0</v>
      </c>
      <c r="S19" s="43">
        <f>VLOOKUP($A19,'[1]W3-B2'!$C$5:$AI$41,18,FALSE)</f>
        <v>11.324999999999999</v>
      </c>
      <c r="T19" s="44" t="e">
        <f t="shared" si="6"/>
        <v>#N/A</v>
      </c>
      <c r="U19" s="43">
        <f>VLOOKUP($A19,'[1]W3-B2'!$C$5:$AI$41,20,FALSE)</f>
        <v>4.5</v>
      </c>
      <c r="V19" s="43">
        <f t="shared" si="3"/>
        <v>7.9</v>
      </c>
      <c r="W19" s="43">
        <f>VLOOKUP($A19,'[1]W3-B2'!$C$5:$AI$41,22,FALSE)</f>
        <v>0</v>
      </c>
      <c r="X19" s="43">
        <f>VLOOKUP($A19,'[1]W3-B2'!$C$5:$AI$41,23,FALSE)</f>
        <v>12.4</v>
      </c>
      <c r="Y19" s="44" t="e">
        <f t="shared" si="7"/>
        <v>#N/A</v>
      </c>
      <c r="Z19" s="43">
        <f>VLOOKUP($A19,'[1]W3-B2'!$C$5:$AI$41,25,FALSE)</f>
        <v>4.2</v>
      </c>
      <c r="AA19" s="43">
        <f t="shared" si="4"/>
        <v>5.7499999999999991</v>
      </c>
      <c r="AB19" s="43">
        <f>VLOOKUP($A19,'[1]W3-B2'!$C$5:$AI$41,27,FALSE)</f>
        <v>0</v>
      </c>
      <c r="AC19" s="43">
        <f>VLOOKUP($A19,'[1]W3-B2'!$C$5:$AI$41,28,FALSE)</f>
        <v>9.9499999999999993</v>
      </c>
      <c r="AD19" s="44" t="e">
        <f t="shared" si="8"/>
        <v>#N/A</v>
      </c>
      <c r="AE19" s="43">
        <f>VLOOKUP($A19,'[1]W3-B2'!$C$5:$AI$41,30,FALSE)</f>
        <v>4.5</v>
      </c>
      <c r="AF19" s="43">
        <f t="shared" si="5"/>
        <v>6</v>
      </c>
      <c r="AG19" s="43">
        <f>VLOOKUP($A19,'[1]W3-B2'!$C$5:$AI$41,32,FALSE)</f>
        <v>0</v>
      </c>
      <c r="AH19" s="43">
        <f>VLOOKUP($A19,'[1]W3-B2'!$C$5:$AI$41,33,FALSE)</f>
        <v>10.5</v>
      </c>
      <c r="AI19" s="20">
        <f>RANK(AH19,AH$18:AH$20)</f>
        <v>3</v>
      </c>
    </row>
    <row r="20" spans="1:35" ht="12.75" customHeight="1" x14ac:dyDescent="0.2">
      <c r="A20" s="73" t="s">
        <v>203</v>
      </c>
      <c r="B20" s="7" t="str">
        <f>VLOOKUP($A20,'[1]W3-B2'!$C$5:$AI$41,2,FALSE)</f>
        <v>Mandy Pronk</v>
      </c>
      <c r="C20" s="7">
        <f>VLOOKUP($A20,'[1]W3-B2'!$C$5:$AI$41,3,FALSE)</f>
        <v>0</v>
      </c>
      <c r="D20" s="7" t="str">
        <f>VLOOKUP($A20,'[1]W3-B2'!$C$5:$AI$41,4,FALSE)</f>
        <v>HB</v>
      </c>
      <c r="E20" s="7" t="str">
        <f>VLOOKUP($A20,'[1]W3-B2'!$C$5:$AI$41,5,FALSE)</f>
        <v>Jeugd 1</v>
      </c>
      <c r="F20" s="7" t="str">
        <f>VLOOKUP($A20,'[1]W3-B2'!$C$5:$AI$41,6,FALSE)</f>
        <v>D2</v>
      </c>
      <c r="G20" s="29"/>
      <c r="H20" s="92">
        <f t="shared" si="0"/>
        <v>3</v>
      </c>
      <c r="I20" s="42">
        <f t="shared" si="1"/>
        <v>49.524999999999999</v>
      </c>
      <c r="J20" s="42"/>
      <c r="K20" s="42"/>
      <c r="L20" s="42"/>
      <c r="M20" s="42"/>
      <c r="N20" s="42"/>
      <c r="O20" s="42"/>
      <c r="P20" s="18">
        <f>VLOOKUP($A20,'[1]W3-B2'!$C$5:$AI$41,15,FALSE)</f>
        <v>3.9</v>
      </c>
      <c r="Q20" s="43">
        <f t="shared" si="2"/>
        <v>7.9749999999999996</v>
      </c>
      <c r="R20" s="43">
        <f>VLOOKUP($A20,'[1]W3-B2'!$C$5:$AI$41,17,FALSE)</f>
        <v>0</v>
      </c>
      <c r="S20" s="43">
        <f>VLOOKUP($A20,'[1]W3-B2'!$C$5:$AI$41,18,FALSE)</f>
        <v>11.875</v>
      </c>
      <c r="T20" s="44" t="e">
        <f t="shared" si="6"/>
        <v>#N/A</v>
      </c>
      <c r="U20" s="43">
        <f>VLOOKUP($A20,'[1]W3-B2'!$C$5:$AI$41,20,FALSE)</f>
        <v>4.8</v>
      </c>
      <c r="V20" s="43">
        <f t="shared" si="3"/>
        <v>8.5</v>
      </c>
      <c r="W20" s="43">
        <f>VLOOKUP($A20,'[1]W3-B2'!$C$5:$AI$41,22,FALSE)</f>
        <v>0</v>
      </c>
      <c r="X20" s="43">
        <f>VLOOKUP($A20,'[1]W3-B2'!$C$5:$AI$41,23,FALSE)</f>
        <v>13.3</v>
      </c>
      <c r="Y20" s="44" t="e">
        <f t="shared" si="7"/>
        <v>#N/A</v>
      </c>
      <c r="Z20" s="43">
        <f>VLOOKUP($A20,'[1]W3-B2'!$C$5:$AI$41,25,FALSE)</f>
        <v>4.5</v>
      </c>
      <c r="AA20" s="43">
        <f t="shared" si="4"/>
        <v>6.85</v>
      </c>
      <c r="AB20" s="43">
        <f>VLOOKUP($A20,'[1]W3-B2'!$C$5:$AI$41,27,FALSE)</f>
        <v>0</v>
      </c>
      <c r="AC20" s="43">
        <f>VLOOKUP($A20,'[1]W3-B2'!$C$5:$AI$41,28,FALSE)</f>
        <v>11.35</v>
      </c>
      <c r="AD20" s="44" t="e">
        <f t="shared" si="8"/>
        <v>#N/A</v>
      </c>
      <c r="AE20" s="43">
        <f>VLOOKUP($A20,'[1]W3-B2'!$C$5:$AI$41,30,FALSE)</f>
        <v>5.0999999999999996</v>
      </c>
      <c r="AF20" s="43">
        <f t="shared" si="5"/>
        <v>7.9</v>
      </c>
      <c r="AG20" s="43">
        <f>VLOOKUP($A20,'[1]W3-B2'!$C$5:$AI$41,32,FALSE)</f>
        <v>0</v>
      </c>
      <c r="AH20" s="43">
        <f>VLOOKUP($A20,'[1]W3-B2'!$C$5:$AI$41,33,FALSE)</f>
        <v>13</v>
      </c>
      <c r="AI20" s="20">
        <f>RANK(AH20,AH$18:AH$20)</f>
        <v>1</v>
      </c>
    </row>
    <row r="21" spans="1:35" ht="12.75" customHeight="1" x14ac:dyDescent="0.2">
      <c r="A21" s="94"/>
      <c r="B21" s="5"/>
      <c r="C21" s="5"/>
      <c r="D21" s="5"/>
      <c r="E21" s="89"/>
      <c r="F21" s="37"/>
      <c r="H21" s="48"/>
      <c r="I21" s="49"/>
      <c r="J21" s="49"/>
      <c r="K21" s="49"/>
      <c r="L21" s="49"/>
      <c r="M21" s="49"/>
      <c r="N21" s="49"/>
      <c r="O21" s="49"/>
      <c r="P21" s="24"/>
      <c r="Q21" s="50"/>
      <c r="R21" s="50"/>
      <c r="S21" s="50"/>
      <c r="T21" s="20"/>
      <c r="U21" s="50"/>
      <c r="V21" s="50"/>
      <c r="W21" s="50"/>
      <c r="X21" s="50"/>
      <c r="Y21" s="20"/>
      <c r="Z21" s="50"/>
      <c r="AA21" s="50"/>
      <c r="AB21" s="50"/>
      <c r="AC21" s="50"/>
      <c r="AD21" s="20"/>
      <c r="AE21" s="50"/>
      <c r="AF21" s="50"/>
      <c r="AG21" s="50"/>
      <c r="AH21" s="50"/>
      <c r="AI21" s="50"/>
    </row>
    <row r="22" spans="1:35" ht="12.75" customHeight="1" x14ac:dyDescent="0.2">
      <c r="A22" s="95" t="s">
        <v>47</v>
      </c>
      <c r="B22" s="57" t="s">
        <v>204</v>
      </c>
      <c r="C22" s="14"/>
      <c r="D22" s="14"/>
      <c r="E22" s="37"/>
      <c r="F22" s="37"/>
      <c r="H22" s="90" t="s">
        <v>3</v>
      </c>
      <c r="I22" s="90" t="s">
        <v>4</v>
      </c>
      <c r="J22" s="90"/>
      <c r="K22" s="90"/>
      <c r="L22" s="90"/>
      <c r="M22" s="90"/>
      <c r="N22" s="90"/>
      <c r="O22" s="90"/>
      <c r="P22" s="39" t="s">
        <v>5</v>
      </c>
      <c r="Q22" s="39"/>
      <c r="R22" s="39"/>
      <c r="S22" s="39"/>
      <c r="T22" s="35"/>
      <c r="U22" s="39" t="s">
        <v>6</v>
      </c>
      <c r="V22" s="39"/>
      <c r="W22" s="39"/>
      <c r="X22" s="39"/>
      <c r="Y22" s="35"/>
      <c r="Z22" s="39" t="s">
        <v>7</v>
      </c>
      <c r="AA22" s="39"/>
      <c r="AB22" s="39"/>
      <c r="AC22" s="39"/>
      <c r="AD22" s="35"/>
      <c r="AE22" s="39" t="s">
        <v>8</v>
      </c>
      <c r="AF22" s="39"/>
      <c r="AG22" s="39"/>
      <c r="AH22" s="39"/>
      <c r="AI22" s="50"/>
    </row>
    <row r="23" spans="1:35" ht="12.75" customHeight="1" x14ac:dyDescent="0.2">
      <c r="A23" s="96"/>
      <c r="B23" s="14"/>
      <c r="C23" s="14"/>
      <c r="D23" s="14"/>
      <c r="E23" s="14"/>
      <c r="F23" s="14"/>
      <c r="H23" s="90"/>
      <c r="I23" s="90"/>
      <c r="J23" s="90"/>
      <c r="K23" s="90"/>
      <c r="L23" s="90"/>
      <c r="M23" s="90"/>
      <c r="N23" s="90"/>
      <c r="O23" s="90"/>
      <c r="P23" s="39" t="s">
        <v>9</v>
      </c>
      <c r="Q23" s="39" t="s">
        <v>10</v>
      </c>
      <c r="R23" s="39" t="s">
        <v>11</v>
      </c>
      <c r="S23" s="39" t="s">
        <v>12</v>
      </c>
      <c r="T23" s="39" t="s">
        <v>13</v>
      </c>
      <c r="U23" s="39" t="s">
        <v>14</v>
      </c>
      <c r="V23" s="39" t="s">
        <v>10</v>
      </c>
      <c r="W23" s="39" t="s">
        <v>11</v>
      </c>
      <c r="X23" s="39" t="s">
        <v>12</v>
      </c>
      <c r="Y23" s="39" t="s">
        <v>13</v>
      </c>
      <c r="Z23" s="39" t="s">
        <v>14</v>
      </c>
      <c r="AA23" s="39" t="s">
        <v>10</v>
      </c>
      <c r="AB23" s="39" t="s">
        <v>11</v>
      </c>
      <c r="AC23" s="39" t="s">
        <v>12</v>
      </c>
      <c r="AD23" s="39" t="s">
        <v>13</v>
      </c>
      <c r="AE23" s="39" t="s">
        <v>14</v>
      </c>
      <c r="AF23" s="39" t="s">
        <v>10</v>
      </c>
      <c r="AG23" s="39" t="s">
        <v>11</v>
      </c>
      <c r="AH23" s="39" t="s">
        <v>12</v>
      </c>
      <c r="AI23" s="20" t="e">
        <f>RANK(AH23,AH$23:AH$35)</f>
        <v>#VALUE!</v>
      </c>
    </row>
    <row r="24" spans="1:35" ht="12.75" customHeight="1" x14ac:dyDescent="0.2">
      <c r="A24" s="91" t="s">
        <v>205</v>
      </c>
      <c r="B24" s="7" t="str">
        <f>VLOOKUP($A24,'[1]W3-B2'!$C$5:$AI$41,2,FALSE)</f>
        <v>Geertje-Marie Marijnissen</v>
      </c>
      <c r="C24" s="7">
        <f>VLOOKUP($A24,'[1]W3-B2'!$C$5:$AI$41,3,FALSE)</f>
        <v>0</v>
      </c>
      <c r="D24" s="7" t="str">
        <f>VLOOKUP($A24,'[1]W3-B2'!$C$5:$AI$41,4,FALSE)</f>
        <v>K&amp;V</v>
      </c>
      <c r="E24" s="7" t="str">
        <f>VLOOKUP($A24,'[1]W3-B2'!$C$5:$AI$41,5,FALSE)</f>
        <v>Jeugd 1</v>
      </c>
      <c r="F24" s="7" t="str">
        <f>VLOOKUP($A24,'[1]W3-B2'!$C$5:$AI$41,6,FALSE)</f>
        <v>D1</v>
      </c>
      <c r="G24" s="29"/>
      <c r="H24" s="41">
        <f>RANK(I24,$I$24:$I$37)</f>
        <v>11</v>
      </c>
      <c r="I24" s="42">
        <f t="shared" ref="I24:I37" si="11">S24+X24+AC24+AH24</f>
        <v>42.125</v>
      </c>
      <c r="J24" s="42"/>
      <c r="K24" s="42"/>
      <c r="L24" s="42"/>
      <c r="M24" s="42"/>
      <c r="N24" s="42"/>
      <c r="O24" s="42"/>
      <c r="P24" s="18">
        <f>VLOOKUP($A24,'[1]W3-B2'!$C$5:$AI$41,15,FALSE)</f>
        <v>3.9</v>
      </c>
      <c r="Q24" s="43">
        <f t="shared" ref="Q24:Q37" si="12">S24-P24+R24</f>
        <v>8.1749999999999989</v>
      </c>
      <c r="R24" s="43">
        <f>VLOOKUP($A24,'[1]W3-B2'!$C$5:$AI$41,17,FALSE)</f>
        <v>0</v>
      </c>
      <c r="S24" s="43">
        <f>VLOOKUP($A24,'[1]W3-B2'!$C$5:$AI$41,18,FALSE)</f>
        <v>12.074999999999999</v>
      </c>
      <c r="T24" s="44">
        <f t="shared" ref="T24:T37" si="13">RANK(S24,S$23:S$35)</f>
        <v>9</v>
      </c>
      <c r="U24" s="43">
        <f>VLOOKUP($A24,'[1]W3-B2'!$C$5:$AI$41,20,FALSE)</f>
        <v>3.3</v>
      </c>
      <c r="V24" s="43">
        <f t="shared" ref="V24:V37" si="14">X24-U24+W24</f>
        <v>7.0500000000000016</v>
      </c>
      <c r="W24" s="43">
        <f>VLOOKUP($A24,'[1]W3-B2'!$C$5:$AI$41,22,FALSE)</f>
        <v>3</v>
      </c>
      <c r="X24" s="43">
        <f>VLOOKUP($A24,'[1]W3-B2'!$C$5:$AI$41,23,FALSE)</f>
        <v>7.3500000000000014</v>
      </c>
      <c r="Y24" s="44">
        <f t="shared" ref="Y24:Y37" si="15">RANK(X24,X$23:X$35)</f>
        <v>11</v>
      </c>
      <c r="Z24" s="43">
        <f>VLOOKUP($A24,'[1]W3-B2'!$C$5:$AI$41,25,FALSE)</f>
        <v>4.2</v>
      </c>
      <c r="AA24" s="43">
        <f t="shared" ref="AA24:AA37" si="16">AC24-Z24+AB24</f>
        <v>8.1999999999999993</v>
      </c>
      <c r="AB24" s="43">
        <f>VLOOKUP($A24,'[1]W3-B2'!$C$5:$AI$41,27,FALSE)</f>
        <v>0</v>
      </c>
      <c r="AC24" s="43">
        <f>VLOOKUP($A24,'[1]W3-B2'!$C$5:$AI$41,28,FALSE)</f>
        <v>12.399999999999999</v>
      </c>
      <c r="AD24" s="44">
        <f t="shared" ref="AD24:AD37" si="17">RANK(AC24,AC$23:AC$35)</f>
        <v>1</v>
      </c>
      <c r="AE24" s="43">
        <f>VLOOKUP($A24,'[1]W3-B2'!$C$5:$AI$41,30,FALSE)</f>
        <v>4.5</v>
      </c>
      <c r="AF24" s="43">
        <f t="shared" ref="AF24:AF37" si="18">AH24-AE24+AG24</f>
        <v>5.8000000000000007</v>
      </c>
      <c r="AG24" s="43">
        <f>VLOOKUP($A24,'[1]W3-B2'!$C$5:$AI$41,32,FALSE)</f>
        <v>0</v>
      </c>
      <c r="AH24" s="43">
        <f>VLOOKUP($A24,'[1]W3-B2'!$C$5:$AI$41,33,FALSE)</f>
        <v>10.3</v>
      </c>
      <c r="AI24" s="20">
        <f t="shared" ref="AI24:AI25" si="19">RANK(AH24,AH$23:AH$35)</f>
        <v>9</v>
      </c>
    </row>
    <row r="25" spans="1:35" ht="12.75" customHeight="1" x14ac:dyDescent="0.2">
      <c r="A25" s="91" t="s">
        <v>206</v>
      </c>
      <c r="B25" s="7" t="str">
        <f>VLOOKUP($A25,'[1]W3-B2'!$C$5:$AI$41,2,FALSE)</f>
        <v>Eva-Louise Nibbering</v>
      </c>
      <c r="C25" s="7">
        <f>VLOOKUP($A25,'[1]W3-B2'!$C$5:$AI$41,3,FALSE)</f>
        <v>0</v>
      </c>
      <c r="D25" s="7" t="str">
        <f>VLOOKUP($A25,'[1]W3-B2'!$C$5:$AI$41,4,FALSE)</f>
        <v>De Beukers</v>
      </c>
      <c r="E25" s="7" t="str">
        <f>VLOOKUP($A25,'[1]W3-B2'!$C$5:$AI$41,5,FALSE)</f>
        <v>Jeugd 1</v>
      </c>
      <c r="F25" s="7" t="str">
        <f>VLOOKUP($A25,'[1]W3-B2'!$C$5:$AI$41,6,FALSE)</f>
        <v>D1</v>
      </c>
      <c r="G25" s="29"/>
      <c r="H25" s="41">
        <f t="shared" ref="H25:H37" si="20">RANK(I25,$I$24:$I$37)</f>
        <v>6</v>
      </c>
      <c r="I25" s="42">
        <f t="shared" si="11"/>
        <v>45.1</v>
      </c>
      <c r="J25" s="42"/>
      <c r="K25" s="42"/>
      <c r="L25" s="42"/>
      <c r="M25" s="42"/>
      <c r="N25" s="42"/>
      <c r="O25" s="42"/>
      <c r="P25" s="18">
        <f>VLOOKUP($A25,'[1]W3-B2'!$C$5:$AI$41,15,FALSE)</f>
        <v>3.9</v>
      </c>
      <c r="Q25" s="43">
        <f t="shared" si="12"/>
        <v>8.2000000000000011</v>
      </c>
      <c r="R25" s="43">
        <f>VLOOKUP($A25,'[1]W3-B2'!$C$5:$AI$41,17,FALSE)</f>
        <v>0</v>
      </c>
      <c r="S25" s="43">
        <f>VLOOKUP($A25,'[1]W3-B2'!$C$5:$AI$41,18,FALSE)</f>
        <v>12.100000000000001</v>
      </c>
      <c r="T25" s="44">
        <f t="shared" si="13"/>
        <v>8</v>
      </c>
      <c r="U25" s="43">
        <f>VLOOKUP($A25,'[1]W3-B2'!$C$5:$AI$41,20,FALSE)</f>
        <v>3.9</v>
      </c>
      <c r="V25" s="43">
        <f t="shared" si="14"/>
        <v>4.9500000000000011</v>
      </c>
      <c r="W25" s="43">
        <f>VLOOKUP($A25,'[1]W3-B2'!$C$5:$AI$41,22,FALSE)</f>
        <v>0</v>
      </c>
      <c r="X25" s="43">
        <f>VLOOKUP($A25,'[1]W3-B2'!$C$5:$AI$41,23,FALSE)</f>
        <v>8.8500000000000014</v>
      </c>
      <c r="Y25" s="44">
        <f t="shared" si="15"/>
        <v>9</v>
      </c>
      <c r="Z25" s="43">
        <f>VLOOKUP($A25,'[1]W3-B2'!$C$5:$AI$41,25,FALSE)</f>
        <v>4.2</v>
      </c>
      <c r="AA25" s="43">
        <f t="shared" si="16"/>
        <v>7.55</v>
      </c>
      <c r="AB25" s="43">
        <f>VLOOKUP($A25,'[1]W3-B2'!$C$5:$AI$41,27,FALSE)</f>
        <v>0</v>
      </c>
      <c r="AC25" s="43">
        <f>VLOOKUP($A25,'[1]W3-B2'!$C$5:$AI$41,28,FALSE)</f>
        <v>11.75</v>
      </c>
      <c r="AD25" s="44">
        <f t="shared" si="17"/>
        <v>3</v>
      </c>
      <c r="AE25" s="43">
        <f>VLOOKUP($A25,'[1]W3-B2'!$C$5:$AI$41,30,FALSE)</f>
        <v>5.0999999999999996</v>
      </c>
      <c r="AF25" s="43">
        <f t="shared" si="18"/>
        <v>7.2999999999999989</v>
      </c>
      <c r="AG25" s="43">
        <f>VLOOKUP($A25,'[1]W3-B2'!$C$5:$AI$41,32,FALSE)</f>
        <v>0</v>
      </c>
      <c r="AH25" s="43">
        <f>VLOOKUP($A25,'[1]W3-B2'!$C$5:$AI$41,33,FALSE)</f>
        <v>12.399999999999999</v>
      </c>
      <c r="AI25" s="20">
        <f t="shared" si="19"/>
        <v>3</v>
      </c>
    </row>
    <row r="26" spans="1:35" ht="12.75" customHeight="1" x14ac:dyDescent="0.2">
      <c r="A26" s="29" t="s">
        <v>207</v>
      </c>
      <c r="B26" s="7" t="str">
        <f>VLOOKUP($A26,'[1]W3-B2'!$C$5:$AI$41,2,FALSE)</f>
        <v>Sabine de Koning</v>
      </c>
      <c r="C26" s="7">
        <f>VLOOKUP($A26,'[1]W3-B2'!$C$5:$AI$41,3,FALSE)</f>
        <v>0</v>
      </c>
      <c r="D26" s="7" t="str">
        <f>VLOOKUP($A26,'[1]W3-B2'!$C$5:$AI$41,4,FALSE)</f>
        <v>Mauritius</v>
      </c>
      <c r="E26" s="7" t="str">
        <f>VLOOKUP($A26,'[1]W3-B2'!$C$5:$AI$41,5,FALSE)</f>
        <v>Jeugd 1</v>
      </c>
      <c r="F26" s="7" t="str">
        <f>VLOOKUP($A26,'[1]W3-B2'!$C$5:$AI$41,6,FALSE)</f>
        <v>D1</v>
      </c>
      <c r="G26" s="29"/>
      <c r="H26" s="41">
        <f t="shared" si="20"/>
        <v>9</v>
      </c>
      <c r="I26" s="42">
        <f t="shared" si="11"/>
        <v>43.75</v>
      </c>
      <c r="J26" s="42"/>
      <c r="K26" s="42"/>
      <c r="L26" s="42"/>
      <c r="M26" s="42"/>
      <c r="N26" s="42"/>
      <c r="O26" s="42"/>
      <c r="P26" s="18">
        <f>VLOOKUP($A26,'[1]W3-B2'!$C$5:$AI$41,15,FALSE)</f>
        <v>3.9</v>
      </c>
      <c r="Q26" s="43">
        <f t="shared" si="12"/>
        <v>8.35</v>
      </c>
      <c r="R26" s="43">
        <f>VLOOKUP($A26,'[1]W3-B2'!$C$5:$AI$41,17,FALSE)</f>
        <v>0</v>
      </c>
      <c r="S26" s="43">
        <f>VLOOKUP($A26,'[1]W3-B2'!$C$5:$AI$41,18,FALSE)</f>
        <v>12.25</v>
      </c>
      <c r="T26" s="44">
        <f t="shared" si="13"/>
        <v>7</v>
      </c>
      <c r="U26" s="43">
        <f>VLOOKUP($A26,'[1]W3-B2'!$C$5:$AI$41,20,FALSE)</f>
        <v>4.8</v>
      </c>
      <c r="V26" s="43">
        <f t="shared" si="14"/>
        <v>5.8000000000000016</v>
      </c>
      <c r="W26" s="43">
        <f>VLOOKUP($A26,'[1]W3-B2'!$C$5:$AI$41,22,FALSE)</f>
        <v>0</v>
      </c>
      <c r="X26" s="43">
        <f>VLOOKUP($A26,'[1]W3-B2'!$C$5:$AI$41,23,FALSE)</f>
        <v>10.600000000000001</v>
      </c>
      <c r="Y26" s="44">
        <f t="shared" si="15"/>
        <v>7</v>
      </c>
      <c r="Z26" s="43">
        <f>VLOOKUP($A26,'[1]W3-B2'!$C$5:$AI$41,25,FALSE)</f>
        <v>4.2</v>
      </c>
      <c r="AA26" s="43">
        <f t="shared" si="16"/>
        <v>5.6999999999999984</v>
      </c>
      <c r="AB26" s="43">
        <f>VLOOKUP($A26,'[1]W3-B2'!$C$5:$AI$41,27,FALSE)</f>
        <v>0</v>
      </c>
      <c r="AC26" s="43">
        <f>VLOOKUP($A26,'[1]W3-B2'!$C$5:$AI$41,28,FALSE)</f>
        <v>9.8999999999999986</v>
      </c>
      <c r="AD26" s="44">
        <f t="shared" si="17"/>
        <v>8</v>
      </c>
      <c r="AE26" s="43">
        <f>VLOOKUP($A26,'[1]W3-B2'!$C$5:$AI$41,30,FALSE)</f>
        <v>5.0999999999999996</v>
      </c>
      <c r="AF26" s="43">
        <f t="shared" si="18"/>
        <v>5.9</v>
      </c>
      <c r="AG26" s="43">
        <f>VLOOKUP($A26,'[1]W3-B2'!$C$5:$AI$41,32,FALSE)</f>
        <v>0</v>
      </c>
      <c r="AH26" s="43">
        <f>VLOOKUP($A26,'[1]W3-B2'!$C$5:$AI$41,33,FALSE)</f>
        <v>11</v>
      </c>
    </row>
    <row r="27" spans="1:35" ht="12.75" customHeight="1" x14ac:dyDescent="0.2">
      <c r="A27" s="93" t="s">
        <v>208</v>
      </c>
      <c r="B27" s="7" t="str">
        <f>VLOOKUP($A27,'[1]W3-B2'!$C$5:$AI$41,2,FALSE)</f>
        <v>Sandy Smit</v>
      </c>
      <c r="C27" s="7">
        <f>VLOOKUP($A27,'[1]W3-B2'!$C$5:$AI$41,3,FALSE)</f>
        <v>0</v>
      </c>
      <c r="D27" s="7" t="str">
        <f>VLOOKUP($A27,'[1]W3-B2'!$C$5:$AI$41,4,FALSE)</f>
        <v>Mauritius</v>
      </c>
      <c r="E27" s="7" t="str">
        <f>VLOOKUP($A27,'[1]W3-B2'!$C$5:$AI$41,5,FALSE)</f>
        <v>Jeugd 1</v>
      </c>
      <c r="F27" s="7" t="str">
        <f>VLOOKUP($A27,'[1]W3-B2'!$C$5:$AI$41,6,FALSE)</f>
        <v>D1</v>
      </c>
      <c r="G27" s="29"/>
      <c r="H27" s="41">
        <f t="shared" si="20"/>
        <v>4</v>
      </c>
      <c r="I27" s="42">
        <f t="shared" si="11"/>
        <v>47.024999999999991</v>
      </c>
      <c r="J27" s="42"/>
      <c r="K27" s="42"/>
      <c r="L27" s="42"/>
      <c r="M27" s="42"/>
      <c r="N27" s="42"/>
      <c r="O27" s="42"/>
      <c r="P27" s="18">
        <f>VLOOKUP($A27,'[1]W3-B2'!$C$5:$AI$41,15,FALSE)</f>
        <v>4.5</v>
      </c>
      <c r="Q27" s="43">
        <f t="shared" si="12"/>
        <v>8.125</v>
      </c>
      <c r="R27" s="43">
        <f>VLOOKUP($A27,'[1]W3-B2'!$C$5:$AI$41,17,FALSE)</f>
        <v>0</v>
      </c>
      <c r="S27" s="43">
        <f>VLOOKUP($A27,'[1]W3-B2'!$C$5:$AI$41,18,FALSE)</f>
        <v>12.625</v>
      </c>
      <c r="T27" s="44">
        <f t="shared" si="13"/>
        <v>4</v>
      </c>
      <c r="U27" s="43">
        <f>VLOOKUP($A27,'[1]W3-B2'!$C$5:$AI$41,20,FALSE)</f>
        <v>4.5</v>
      </c>
      <c r="V27" s="43">
        <f t="shared" si="14"/>
        <v>7.4</v>
      </c>
      <c r="W27" s="43">
        <f>VLOOKUP($A27,'[1]W3-B2'!$C$5:$AI$41,22,FALSE)</f>
        <v>0</v>
      </c>
      <c r="X27" s="43">
        <f>VLOOKUP($A27,'[1]W3-B2'!$C$5:$AI$41,23,FALSE)</f>
        <v>11.9</v>
      </c>
      <c r="Y27" s="44">
        <f t="shared" si="15"/>
        <v>3</v>
      </c>
      <c r="Z27" s="43">
        <f>VLOOKUP($A27,'[1]W3-B2'!$C$5:$AI$41,25,FALSE)</f>
        <v>3.6</v>
      </c>
      <c r="AA27" s="43">
        <f t="shared" si="16"/>
        <v>6.6</v>
      </c>
      <c r="AB27" s="43">
        <f>VLOOKUP($A27,'[1]W3-B2'!$C$5:$AI$41,27,FALSE)</f>
        <v>0</v>
      </c>
      <c r="AC27" s="43">
        <f>VLOOKUP($A27,'[1]W3-B2'!$C$5:$AI$41,28,FALSE)</f>
        <v>10.199999999999999</v>
      </c>
      <c r="AD27" s="44">
        <f t="shared" si="17"/>
        <v>7</v>
      </c>
      <c r="AE27" s="43">
        <f>VLOOKUP($A27,'[1]W3-B2'!$C$5:$AI$41,30,FALSE)</f>
        <v>5.7</v>
      </c>
      <c r="AF27" s="43">
        <f t="shared" si="18"/>
        <v>6.5999999999999988</v>
      </c>
      <c r="AG27" s="43">
        <f>VLOOKUP($A27,'[1]W3-B2'!$C$5:$AI$41,32,FALSE)</f>
        <v>0</v>
      </c>
      <c r="AH27" s="43">
        <f>VLOOKUP($A27,'[1]W3-B2'!$C$5:$AI$41,33,FALSE)</f>
        <v>12.299999999999999</v>
      </c>
    </row>
    <row r="28" spans="1:35" ht="12.75" customHeight="1" x14ac:dyDescent="0.2">
      <c r="A28" s="29" t="s">
        <v>209</v>
      </c>
      <c r="B28" s="7" t="str">
        <f>VLOOKUP($A28,'[1]W3-B2'!$C$5:$AI$41,2,FALSE)</f>
        <v>Joyce Kroon</v>
      </c>
      <c r="C28" s="7">
        <f>VLOOKUP($A28,'[1]W3-B2'!$C$5:$AI$41,3,FALSE)</f>
        <v>0</v>
      </c>
      <c r="D28" s="7" t="str">
        <f>VLOOKUP($A28,'[1]W3-B2'!$C$5:$AI$41,4,FALSE)</f>
        <v>Swift</v>
      </c>
      <c r="E28" s="7" t="str">
        <f>VLOOKUP($A28,'[1]W3-B2'!$C$5:$AI$41,5,FALSE)</f>
        <v>Jeugd 1</v>
      </c>
      <c r="F28" s="7" t="str">
        <f>VLOOKUP($A28,'[1]W3-B2'!$C$5:$AI$41,6,FALSE)</f>
        <v>D1</v>
      </c>
      <c r="G28" s="29"/>
      <c r="H28" s="41">
        <f t="shared" si="20"/>
        <v>8</v>
      </c>
      <c r="I28" s="42">
        <f t="shared" si="11"/>
        <v>43.775000000000006</v>
      </c>
      <c r="J28" s="42"/>
      <c r="K28" s="42"/>
      <c r="L28" s="42"/>
      <c r="M28" s="42"/>
      <c r="N28" s="42"/>
      <c r="O28" s="42"/>
      <c r="P28" s="18">
        <f>VLOOKUP($A28,'[1]W3-B2'!$C$5:$AI$41,15,FALSE)</f>
        <v>4.5</v>
      </c>
      <c r="Q28" s="43">
        <f t="shared" si="12"/>
        <v>8.4250000000000007</v>
      </c>
      <c r="R28" s="43">
        <f>VLOOKUP($A28,'[1]W3-B2'!$C$5:$AI$41,17,FALSE)</f>
        <v>0</v>
      </c>
      <c r="S28" s="43">
        <f>VLOOKUP($A28,'[1]W3-B2'!$C$5:$AI$41,18,FALSE)</f>
        <v>12.925000000000001</v>
      </c>
      <c r="T28" s="44">
        <f t="shared" si="13"/>
        <v>1</v>
      </c>
      <c r="U28" s="43">
        <f>VLOOKUP($A28,'[1]W3-B2'!$C$5:$AI$41,20,FALSE)</f>
        <v>3.9</v>
      </c>
      <c r="V28" s="43">
        <f t="shared" si="14"/>
        <v>7.25</v>
      </c>
      <c r="W28" s="43">
        <f>VLOOKUP($A28,'[1]W3-B2'!$C$5:$AI$41,22,FALSE)</f>
        <v>0</v>
      </c>
      <c r="X28" s="43">
        <f>VLOOKUP($A28,'[1]W3-B2'!$C$5:$AI$41,23,FALSE)</f>
        <v>11.15</v>
      </c>
      <c r="Y28" s="44">
        <f t="shared" si="15"/>
        <v>5</v>
      </c>
      <c r="Z28" s="43">
        <f>VLOOKUP($A28,'[1]W3-B2'!$C$5:$AI$41,25,FALSE)</f>
        <v>4.5</v>
      </c>
      <c r="AA28" s="43">
        <f t="shared" si="16"/>
        <v>6.6999999999999993</v>
      </c>
      <c r="AB28" s="43">
        <f>VLOOKUP($A28,'[1]W3-B2'!$C$5:$AI$41,27,FALSE)</f>
        <v>0</v>
      </c>
      <c r="AC28" s="43">
        <f>VLOOKUP($A28,'[1]W3-B2'!$C$5:$AI$41,28,FALSE)</f>
        <v>11.2</v>
      </c>
      <c r="AD28" s="44">
        <f t="shared" si="17"/>
        <v>5</v>
      </c>
      <c r="AE28" s="43">
        <f>VLOOKUP($A28,'[1]W3-B2'!$C$5:$AI$41,30,FALSE)</f>
        <v>4.5</v>
      </c>
      <c r="AF28" s="43">
        <f t="shared" si="18"/>
        <v>6</v>
      </c>
      <c r="AG28" s="43">
        <f>VLOOKUP($A28,'[1]W3-B2'!$C$5:$AI$41,32,FALSE)</f>
        <v>2</v>
      </c>
      <c r="AH28" s="43">
        <f>VLOOKUP($A28,'[1]W3-B2'!$C$5:$AI$41,33,FALSE)</f>
        <v>8.5</v>
      </c>
    </row>
    <row r="29" spans="1:35" ht="12.75" customHeight="1" x14ac:dyDescent="0.2">
      <c r="A29" s="91" t="s">
        <v>210</v>
      </c>
      <c r="B29" s="7" t="str">
        <f>VLOOKUP($A29,'[1]W3-B2'!$C$5:$AI$41,2,FALSE)</f>
        <v>Puck Rietmann</v>
      </c>
      <c r="C29" s="7">
        <f>VLOOKUP($A29,'[1]W3-B2'!$C$5:$AI$41,3,FALSE)</f>
        <v>0</v>
      </c>
      <c r="D29" s="7" t="str">
        <f>VLOOKUP($A29,'[1]W3-B2'!$C$5:$AI$41,4,FALSE)</f>
        <v>Swift</v>
      </c>
      <c r="E29" s="7" t="str">
        <f>VLOOKUP($A29,'[1]W3-B2'!$C$5:$AI$41,5,FALSE)</f>
        <v>Jeugd 1</v>
      </c>
      <c r="F29" s="7" t="str">
        <f>VLOOKUP($A29,'[1]W3-B2'!$C$5:$AI$41,6,FALSE)</f>
        <v>D1</v>
      </c>
      <c r="G29" s="29"/>
      <c r="H29" s="41">
        <f t="shared" si="20"/>
        <v>12</v>
      </c>
      <c r="I29" s="42">
        <f t="shared" si="11"/>
        <v>40.35</v>
      </c>
      <c r="J29" s="42"/>
      <c r="K29" s="42"/>
      <c r="L29" s="42"/>
      <c r="M29" s="42"/>
      <c r="N29" s="42"/>
      <c r="O29" s="42"/>
      <c r="P29" s="18">
        <f>VLOOKUP($A29,'[1]W3-B2'!$C$5:$AI$41,15,FALSE)</f>
        <v>4.3</v>
      </c>
      <c r="Q29" s="43">
        <f t="shared" si="12"/>
        <v>8.1500000000000021</v>
      </c>
      <c r="R29" s="43">
        <f>VLOOKUP($A29,'[1]W3-B2'!$C$5:$AI$41,17,FALSE)</f>
        <v>0</v>
      </c>
      <c r="S29" s="43">
        <f>VLOOKUP($A29,'[1]W3-B2'!$C$5:$AI$41,18,FALSE)</f>
        <v>12.450000000000001</v>
      </c>
      <c r="T29" s="44">
        <f t="shared" si="13"/>
        <v>6</v>
      </c>
      <c r="U29" s="43">
        <f>VLOOKUP($A29,'[1]W3-B2'!$C$5:$AI$41,20,FALSE)</f>
        <v>4.5</v>
      </c>
      <c r="V29" s="43">
        <f t="shared" si="14"/>
        <v>6.6</v>
      </c>
      <c r="W29" s="43">
        <f>VLOOKUP($A29,'[1]W3-B2'!$C$5:$AI$41,22,FALSE)</f>
        <v>0</v>
      </c>
      <c r="X29" s="43">
        <f>VLOOKUP($A29,'[1]W3-B2'!$C$5:$AI$41,23,FALSE)</f>
        <v>11.1</v>
      </c>
      <c r="Y29" s="44">
        <f t="shared" si="15"/>
        <v>6</v>
      </c>
      <c r="Z29" s="43">
        <f>VLOOKUP($A29,'[1]W3-B2'!$C$5:$AI$41,25,FALSE)</f>
        <v>3</v>
      </c>
      <c r="AA29" s="43">
        <f t="shared" si="16"/>
        <v>5.9</v>
      </c>
      <c r="AB29" s="43">
        <f>VLOOKUP($A29,'[1]W3-B2'!$C$5:$AI$41,27,FALSE)</f>
        <v>4.3</v>
      </c>
      <c r="AC29" s="43">
        <f>VLOOKUP($A29,'[1]W3-B2'!$C$5:$AI$41,28,FALSE)</f>
        <v>4.6000000000000005</v>
      </c>
      <c r="AD29" s="44">
        <f t="shared" si="17"/>
        <v>11</v>
      </c>
      <c r="AE29" s="43">
        <f>VLOOKUP($A29,'[1]W3-B2'!$C$5:$AI$41,30,FALSE)</f>
        <v>5.7</v>
      </c>
      <c r="AF29" s="43">
        <f t="shared" si="18"/>
        <v>6.4999999999999991</v>
      </c>
      <c r="AG29" s="43">
        <f>VLOOKUP($A29,'[1]W3-B2'!$C$5:$AI$41,32,FALSE)</f>
        <v>0</v>
      </c>
      <c r="AH29" s="43">
        <f>VLOOKUP($A29,'[1]W3-B2'!$C$5:$AI$41,33,FALSE)</f>
        <v>12.2</v>
      </c>
      <c r="AI29" s="20">
        <f t="shared" ref="AI29:AI30" si="21">RANK(AH29,AH$23:AH$35)</f>
        <v>5</v>
      </c>
    </row>
    <row r="30" spans="1:35" ht="12.75" customHeight="1" x14ac:dyDescent="0.2">
      <c r="A30" s="91" t="s">
        <v>211</v>
      </c>
      <c r="B30" s="7" t="str">
        <f>VLOOKUP($A30,'[1]W3-B2'!$C$5:$AI$41,2,FALSE)</f>
        <v>Milou Grooters</v>
      </c>
      <c r="C30" s="7">
        <f>VLOOKUP($A30,'[1]W3-B2'!$C$5:$AI$41,3,FALSE)</f>
        <v>0</v>
      </c>
      <c r="D30" s="7" t="str">
        <f>VLOOKUP($A30,'[1]W3-B2'!$C$5:$AI$41,4,FALSE)</f>
        <v>Gymnet</v>
      </c>
      <c r="E30" s="7" t="str">
        <f>VLOOKUP($A30,'[1]W3-B2'!$C$5:$AI$41,5,FALSE)</f>
        <v>Jeugd 1</v>
      </c>
      <c r="F30" s="7" t="str">
        <f>VLOOKUP($A30,'[1]W3-B2'!$C$5:$AI$41,6,FALSE)</f>
        <v>D1</v>
      </c>
      <c r="G30" s="29"/>
      <c r="H30" s="41">
        <f t="shared" si="20"/>
        <v>1</v>
      </c>
      <c r="I30" s="42">
        <f t="shared" si="11"/>
        <v>50.599999999999994</v>
      </c>
      <c r="J30" s="42"/>
      <c r="K30" s="42"/>
      <c r="L30" s="42"/>
      <c r="M30" s="42"/>
      <c r="N30" s="42"/>
      <c r="O30" s="42"/>
      <c r="P30" s="18">
        <f>VLOOKUP($A30,'[1]W3-B2'!$C$5:$AI$41,15,FALSE)</f>
        <v>4.5</v>
      </c>
      <c r="Q30" s="43">
        <f t="shared" si="12"/>
        <v>8.1499999999999986</v>
      </c>
      <c r="R30" s="43">
        <f>VLOOKUP($A30,'[1]W3-B2'!$C$5:$AI$41,17,FALSE)</f>
        <v>0</v>
      </c>
      <c r="S30" s="43">
        <f>VLOOKUP($A30,'[1]W3-B2'!$C$5:$AI$41,18,FALSE)</f>
        <v>12.649999999999999</v>
      </c>
      <c r="T30" s="44">
        <f t="shared" si="13"/>
        <v>3</v>
      </c>
      <c r="U30" s="43">
        <f>VLOOKUP($A30,'[1]W3-B2'!$C$5:$AI$41,20,FALSE)</f>
        <v>4.2</v>
      </c>
      <c r="V30" s="43">
        <f t="shared" si="14"/>
        <v>8.3999999999999986</v>
      </c>
      <c r="W30" s="43">
        <f>VLOOKUP($A30,'[1]W3-B2'!$C$5:$AI$41,22,FALSE)</f>
        <v>0</v>
      </c>
      <c r="X30" s="43">
        <f>VLOOKUP($A30,'[1]W3-B2'!$C$5:$AI$41,23,FALSE)</f>
        <v>12.6</v>
      </c>
      <c r="Y30" s="44">
        <f t="shared" si="15"/>
        <v>1</v>
      </c>
      <c r="Z30" s="43">
        <f>VLOOKUP($A30,'[1]W3-B2'!$C$5:$AI$41,25,FALSE)</f>
        <v>3.9</v>
      </c>
      <c r="AA30" s="43">
        <f t="shared" si="16"/>
        <v>8.25</v>
      </c>
      <c r="AB30" s="43">
        <f>VLOOKUP($A30,'[1]W3-B2'!$C$5:$AI$41,27,FALSE)</f>
        <v>0</v>
      </c>
      <c r="AC30" s="43">
        <f>VLOOKUP($A30,'[1]W3-B2'!$C$5:$AI$41,28,FALSE)</f>
        <v>12.15</v>
      </c>
      <c r="AD30" s="44">
        <f t="shared" si="17"/>
        <v>2</v>
      </c>
      <c r="AE30" s="43">
        <f>VLOOKUP($A30,'[1]W3-B2'!$C$5:$AI$41,30,FALSE)</f>
        <v>5.7</v>
      </c>
      <c r="AF30" s="43">
        <f t="shared" si="18"/>
        <v>7.4999999999999991</v>
      </c>
      <c r="AG30" s="43">
        <f>VLOOKUP($A30,'[1]W3-B2'!$C$5:$AI$41,32,FALSE)</f>
        <v>0</v>
      </c>
      <c r="AH30" s="43">
        <f>VLOOKUP($A30,'[1]W3-B2'!$C$5:$AI$41,33,FALSE)</f>
        <v>13.2</v>
      </c>
      <c r="AI30" s="20">
        <f t="shared" si="21"/>
        <v>1</v>
      </c>
    </row>
    <row r="31" spans="1:35" ht="12.75" customHeight="1" x14ac:dyDescent="0.2">
      <c r="A31" s="29" t="s">
        <v>212</v>
      </c>
      <c r="B31" s="7" t="str">
        <f>VLOOKUP($A31,'[1]W3-B2'!$C$5:$AI$41,2,FALSE)</f>
        <v>Nikita van de Reep</v>
      </c>
      <c r="C31" s="7">
        <f>VLOOKUP($A31,'[1]W3-B2'!$C$5:$AI$41,3,FALSE)</f>
        <v>0</v>
      </c>
      <c r="D31" s="7" t="str">
        <f>VLOOKUP($A31,'[1]W3-B2'!$C$5:$AI$41,4,FALSE)</f>
        <v>Gymnet</v>
      </c>
      <c r="E31" s="7" t="str">
        <f>VLOOKUP($A31,'[1]W3-B2'!$C$5:$AI$41,5,FALSE)</f>
        <v>Jeugd 1</v>
      </c>
      <c r="F31" s="7" t="str">
        <f>VLOOKUP($A31,'[1]W3-B2'!$C$5:$AI$41,6,FALSE)</f>
        <v>D1</v>
      </c>
      <c r="G31" s="29"/>
      <c r="H31" s="41">
        <f t="shared" si="20"/>
        <v>2</v>
      </c>
      <c r="I31" s="42">
        <f t="shared" si="11"/>
        <v>47.825000000000003</v>
      </c>
      <c r="J31" s="42"/>
      <c r="K31" s="42"/>
      <c r="L31" s="42"/>
      <c r="M31" s="42"/>
      <c r="N31" s="42"/>
      <c r="O31" s="42"/>
      <c r="P31" s="18">
        <f>VLOOKUP($A31,'[1]W3-B2'!$C$5:$AI$41,15,FALSE)</f>
        <v>4.5</v>
      </c>
      <c r="Q31" s="43">
        <f t="shared" si="12"/>
        <v>8.125</v>
      </c>
      <c r="R31" s="43">
        <f>VLOOKUP($A31,'[1]W3-B2'!$C$5:$AI$41,17,FALSE)</f>
        <v>0</v>
      </c>
      <c r="S31" s="43">
        <f>VLOOKUP($A31,'[1]W3-B2'!$C$5:$AI$41,18,FALSE)</f>
        <v>12.625</v>
      </c>
      <c r="T31" s="44">
        <f t="shared" si="13"/>
        <v>4</v>
      </c>
      <c r="U31" s="43">
        <f>VLOOKUP($A31,'[1]W3-B2'!$C$5:$AI$41,20,FALSE)</f>
        <v>4.2</v>
      </c>
      <c r="V31" s="43">
        <f t="shared" si="14"/>
        <v>8.25</v>
      </c>
      <c r="W31" s="43">
        <f>VLOOKUP($A31,'[1]W3-B2'!$C$5:$AI$41,22,FALSE)</f>
        <v>0</v>
      </c>
      <c r="X31" s="43">
        <f>VLOOKUP($A31,'[1]W3-B2'!$C$5:$AI$41,23,FALSE)</f>
        <v>12.45</v>
      </c>
      <c r="Y31" s="44">
        <f t="shared" si="15"/>
        <v>2</v>
      </c>
      <c r="Z31" s="43">
        <f>VLOOKUP($A31,'[1]W3-B2'!$C$5:$AI$41,25,FALSE)</f>
        <v>3</v>
      </c>
      <c r="AA31" s="43">
        <f t="shared" si="16"/>
        <v>6.5500000000000007</v>
      </c>
      <c r="AB31" s="43">
        <f>VLOOKUP($A31,'[1]W3-B2'!$C$5:$AI$41,27,FALSE)</f>
        <v>0</v>
      </c>
      <c r="AC31" s="43">
        <f>VLOOKUP($A31,'[1]W3-B2'!$C$5:$AI$41,28,FALSE)</f>
        <v>9.5500000000000007</v>
      </c>
      <c r="AD31" s="44">
        <f t="shared" si="17"/>
        <v>9</v>
      </c>
      <c r="AE31" s="43">
        <f>VLOOKUP($A31,'[1]W3-B2'!$C$5:$AI$41,30,FALSE)</f>
        <v>5.4</v>
      </c>
      <c r="AF31" s="43">
        <f t="shared" si="18"/>
        <v>7.7999999999999989</v>
      </c>
      <c r="AG31" s="43">
        <f>VLOOKUP($A31,'[1]W3-B2'!$C$5:$AI$41,32,FALSE)</f>
        <v>0</v>
      </c>
      <c r="AH31" s="43">
        <f>VLOOKUP($A31,'[1]W3-B2'!$C$5:$AI$41,33,FALSE)</f>
        <v>13.2</v>
      </c>
    </row>
    <row r="32" spans="1:35" ht="12.75" customHeight="1" x14ac:dyDescent="0.2">
      <c r="A32" s="93" t="s">
        <v>213</v>
      </c>
      <c r="B32" s="7" t="str">
        <f>VLOOKUP($A32,'[1]W3-B2'!$C$5:$AI$41,2,FALSE)</f>
        <v>Ginger Bouman</v>
      </c>
      <c r="C32" s="7">
        <f>VLOOKUP($A32,'[1]W3-B2'!$C$5:$AI$41,3,FALSE)</f>
        <v>0</v>
      </c>
      <c r="D32" s="7" t="str">
        <f>VLOOKUP($A32,'[1]W3-B2'!$C$5:$AI$41,4,FALSE)</f>
        <v>Gymnet</v>
      </c>
      <c r="E32" s="7" t="str">
        <f>VLOOKUP($A32,'[1]W3-B2'!$C$5:$AI$41,5,FALSE)</f>
        <v>Jeugd 1</v>
      </c>
      <c r="F32" s="7" t="str">
        <f>VLOOKUP($A32,'[1]W3-B2'!$C$5:$AI$41,6,FALSE)</f>
        <v>D1</v>
      </c>
      <c r="G32" s="29"/>
      <c r="H32" s="41">
        <f t="shared" si="20"/>
        <v>3</v>
      </c>
      <c r="I32" s="42">
        <f t="shared" si="11"/>
        <v>47.8</v>
      </c>
      <c r="J32" s="42"/>
      <c r="K32" s="42"/>
      <c r="L32" s="42"/>
      <c r="M32" s="42"/>
      <c r="N32" s="42"/>
      <c r="O32" s="42"/>
      <c r="P32" s="18">
        <f>VLOOKUP($A32,'[1]W3-B2'!$C$5:$AI$41,15,FALSE)</f>
        <v>3.9</v>
      </c>
      <c r="Q32" s="43">
        <f t="shared" si="12"/>
        <v>8.85</v>
      </c>
      <c r="R32" s="43">
        <f>VLOOKUP($A32,'[1]W3-B2'!$C$5:$AI$41,17,FALSE)</f>
        <v>0</v>
      </c>
      <c r="S32" s="43">
        <f>VLOOKUP($A32,'[1]W3-B2'!$C$5:$AI$41,18,FALSE)</f>
        <v>12.75</v>
      </c>
      <c r="T32" s="44">
        <f t="shared" si="13"/>
        <v>2</v>
      </c>
      <c r="U32" s="43">
        <f>VLOOKUP($A32,'[1]W3-B2'!$C$5:$AI$41,20,FALSE)</f>
        <v>3.9</v>
      </c>
      <c r="V32" s="43">
        <f t="shared" si="14"/>
        <v>7.5</v>
      </c>
      <c r="W32" s="43">
        <f>VLOOKUP($A32,'[1]W3-B2'!$C$5:$AI$41,22,FALSE)</f>
        <v>0</v>
      </c>
      <c r="X32" s="43">
        <f>VLOOKUP($A32,'[1]W3-B2'!$C$5:$AI$41,23,FALSE)</f>
        <v>11.4</v>
      </c>
      <c r="Y32" s="44">
        <f t="shared" si="15"/>
        <v>4</v>
      </c>
      <c r="Z32" s="43">
        <f>VLOOKUP($A32,'[1]W3-B2'!$C$5:$AI$41,25,FALSE)</f>
        <v>4.5</v>
      </c>
      <c r="AA32" s="43">
        <f t="shared" si="16"/>
        <v>7.25</v>
      </c>
      <c r="AB32" s="43">
        <f>VLOOKUP($A32,'[1]W3-B2'!$C$5:$AI$41,27,FALSE)</f>
        <v>0</v>
      </c>
      <c r="AC32" s="43">
        <f>VLOOKUP($A32,'[1]W3-B2'!$C$5:$AI$41,28,FALSE)</f>
        <v>11.75</v>
      </c>
      <c r="AD32" s="44">
        <f t="shared" si="17"/>
        <v>3</v>
      </c>
      <c r="AE32" s="43">
        <f>VLOOKUP($A32,'[1]W3-B2'!$C$5:$AI$41,30,FALSE)</f>
        <v>5.4</v>
      </c>
      <c r="AF32" s="43">
        <f t="shared" si="18"/>
        <v>6.5</v>
      </c>
      <c r="AG32" s="43">
        <f>VLOOKUP($A32,'[1]W3-B2'!$C$5:$AI$41,32,FALSE)</f>
        <v>0</v>
      </c>
      <c r="AH32" s="43">
        <f>VLOOKUP($A32,'[1]W3-B2'!$C$5:$AI$41,33,FALSE)</f>
        <v>11.9</v>
      </c>
    </row>
    <row r="33" spans="1:35" ht="12.75" customHeight="1" x14ac:dyDescent="0.2">
      <c r="A33" s="29" t="s">
        <v>214</v>
      </c>
      <c r="B33" s="7" t="str">
        <f>VLOOKUP($A33,'[1]W3-B2'!$C$5:$AI$41,2,FALSE)</f>
        <v>Rinske Korstman</v>
      </c>
      <c r="C33" s="7">
        <f>VLOOKUP($A33,'[1]W3-B2'!$C$5:$AI$41,3,FALSE)</f>
        <v>0</v>
      </c>
      <c r="D33" s="7" t="str">
        <f>VLOOKUP($A33,'[1]W3-B2'!$C$5:$AI$41,4,FALSE)</f>
        <v>Gymnet</v>
      </c>
      <c r="E33" s="7" t="str">
        <f>VLOOKUP($A33,'[1]W3-B2'!$C$5:$AI$41,5,FALSE)</f>
        <v>Jeugd 1</v>
      </c>
      <c r="F33" s="7" t="str">
        <f>VLOOKUP($A33,'[1]W3-B2'!$C$5:$AI$41,6,FALSE)</f>
        <v>D1</v>
      </c>
      <c r="G33" s="29"/>
      <c r="H33" s="41">
        <f t="shared" si="20"/>
        <v>14</v>
      </c>
      <c r="I33" s="42">
        <f t="shared" si="11"/>
        <v>0</v>
      </c>
      <c r="J33" s="42"/>
      <c r="K33" s="42"/>
      <c r="L33" s="42"/>
      <c r="M33" s="42"/>
      <c r="N33" s="42"/>
      <c r="O33" s="42"/>
      <c r="P33" s="18">
        <f>VLOOKUP($A33,'[1]W3-B2'!$C$5:$AI$41,15,FALSE)</f>
        <v>0</v>
      </c>
      <c r="Q33" s="43">
        <f t="shared" si="12"/>
        <v>0</v>
      </c>
      <c r="R33" s="43">
        <f>VLOOKUP($A33,'[1]W3-B2'!$C$5:$AI$41,17,FALSE)</f>
        <v>0</v>
      </c>
      <c r="S33" s="43">
        <f>VLOOKUP($A33,'[1]W3-B2'!$C$5:$AI$41,18,FALSE)</f>
        <v>0</v>
      </c>
      <c r="T33" s="44">
        <f t="shared" si="13"/>
        <v>12</v>
      </c>
      <c r="U33" s="43">
        <f>VLOOKUP($A33,'[1]W3-B2'!$C$5:$AI$41,20,FALSE)</f>
        <v>0</v>
      </c>
      <c r="V33" s="43">
        <f t="shared" si="14"/>
        <v>0</v>
      </c>
      <c r="W33" s="43">
        <f>VLOOKUP($A33,'[1]W3-B2'!$C$5:$AI$41,22,FALSE)</f>
        <v>0</v>
      </c>
      <c r="X33" s="43">
        <f>VLOOKUP($A33,'[1]W3-B2'!$C$5:$AI$41,23,FALSE)</f>
        <v>0</v>
      </c>
      <c r="Y33" s="44">
        <f t="shared" si="15"/>
        <v>12</v>
      </c>
      <c r="Z33" s="43">
        <f>VLOOKUP($A33,'[1]W3-B2'!$C$5:$AI$41,25,FALSE)</f>
        <v>0</v>
      </c>
      <c r="AA33" s="43">
        <f t="shared" si="16"/>
        <v>0</v>
      </c>
      <c r="AB33" s="43">
        <f>VLOOKUP($A33,'[1]W3-B2'!$C$5:$AI$41,27,FALSE)</f>
        <v>0</v>
      </c>
      <c r="AC33" s="43">
        <f>VLOOKUP($A33,'[1]W3-B2'!$C$5:$AI$41,28,FALSE)</f>
        <v>0</v>
      </c>
      <c r="AD33" s="44">
        <f t="shared" si="17"/>
        <v>12</v>
      </c>
      <c r="AE33" s="43">
        <f>VLOOKUP($A33,'[1]W3-B2'!$C$5:$AI$41,30,FALSE)</f>
        <v>0</v>
      </c>
      <c r="AF33" s="43">
        <f t="shared" si="18"/>
        <v>0</v>
      </c>
      <c r="AG33" s="43">
        <f>VLOOKUP($A33,'[1]W3-B2'!$C$5:$AI$41,32,FALSE)</f>
        <v>0</v>
      </c>
      <c r="AH33" s="43">
        <f>VLOOKUP($A33,'[1]W3-B2'!$C$5:$AI$41,33,FALSE)</f>
        <v>0</v>
      </c>
    </row>
    <row r="34" spans="1:35" ht="12.75" customHeight="1" x14ac:dyDescent="0.2">
      <c r="A34" s="91" t="s">
        <v>215</v>
      </c>
      <c r="B34" s="7" t="str">
        <f>VLOOKUP($A34,'[1]W3-B2'!$C$5:$AI$41,2,FALSE)</f>
        <v>Ashley de Groot</v>
      </c>
      <c r="C34" s="7">
        <f>VLOOKUP($A34,'[1]W3-B2'!$C$5:$AI$41,3,FALSE)</f>
        <v>0</v>
      </c>
      <c r="D34" s="7" t="str">
        <f>VLOOKUP($A34,'[1]W3-B2'!$C$5:$AI$41,4,FALSE)</f>
        <v>Gymnet</v>
      </c>
      <c r="E34" s="7" t="str">
        <f>VLOOKUP($A34,'[1]W3-B2'!$C$5:$AI$41,5,FALSE)</f>
        <v>Jeugd 1</v>
      </c>
      <c r="F34" s="7" t="str">
        <f>VLOOKUP($A34,'[1]W3-B2'!$C$5:$AI$41,6,FALSE)</f>
        <v>D1</v>
      </c>
      <c r="G34" s="29"/>
      <c r="H34" s="41">
        <f t="shared" si="20"/>
        <v>10</v>
      </c>
      <c r="I34" s="42">
        <f t="shared" si="11"/>
        <v>43.300000000000004</v>
      </c>
      <c r="J34" s="42"/>
      <c r="K34" s="42"/>
      <c r="L34" s="42"/>
      <c r="M34" s="42"/>
      <c r="N34" s="42"/>
      <c r="O34" s="42"/>
      <c r="P34" s="18">
        <f>VLOOKUP($A34,'[1]W3-B2'!$C$5:$AI$41,15,FALSE)</f>
        <v>3.9</v>
      </c>
      <c r="Q34" s="43">
        <f t="shared" si="12"/>
        <v>7.9</v>
      </c>
      <c r="R34" s="43">
        <f>VLOOKUP($A34,'[1]W3-B2'!$C$5:$AI$41,17,FALSE)</f>
        <v>0</v>
      </c>
      <c r="S34" s="43">
        <f>VLOOKUP($A34,'[1]W3-B2'!$C$5:$AI$41,18,FALSE)</f>
        <v>11.8</v>
      </c>
      <c r="T34" s="44">
        <f t="shared" si="13"/>
        <v>11</v>
      </c>
      <c r="U34" s="43">
        <f>VLOOKUP($A34,'[1]W3-B2'!$C$5:$AI$41,20,FALSE)</f>
        <v>3.9</v>
      </c>
      <c r="V34" s="43">
        <f t="shared" si="14"/>
        <v>6.0499999999999989</v>
      </c>
      <c r="W34" s="43">
        <f>VLOOKUP($A34,'[1]W3-B2'!$C$5:$AI$41,22,FALSE)</f>
        <v>0</v>
      </c>
      <c r="X34" s="43">
        <f>VLOOKUP($A34,'[1]W3-B2'!$C$5:$AI$41,23,FALSE)</f>
        <v>9.9499999999999993</v>
      </c>
      <c r="Y34" s="44">
        <f t="shared" si="15"/>
        <v>8</v>
      </c>
      <c r="Z34" s="43">
        <f>VLOOKUP($A34,'[1]W3-B2'!$C$5:$AI$41,25,FALSE)</f>
        <v>3</v>
      </c>
      <c r="AA34" s="43">
        <f t="shared" si="16"/>
        <v>7.4499999999999993</v>
      </c>
      <c r="AB34" s="43">
        <f>VLOOKUP($A34,'[1]W3-B2'!$C$5:$AI$41,27,FALSE)</f>
        <v>0</v>
      </c>
      <c r="AC34" s="43">
        <f>VLOOKUP($A34,'[1]W3-B2'!$C$5:$AI$41,28,FALSE)</f>
        <v>10.45</v>
      </c>
      <c r="AD34" s="44">
        <f t="shared" si="17"/>
        <v>6</v>
      </c>
      <c r="AE34" s="43">
        <f>VLOOKUP($A34,'[1]W3-B2'!$C$5:$AI$41,30,FALSE)</f>
        <v>5.4</v>
      </c>
      <c r="AF34" s="43">
        <f t="shared" si="18"/>
        <v>5.7000000000000011</v>
      </c>
      <c r="AG34" s="43">
        <f>VLOOKUP($A34,'[1]W3-B2'!$C$5:$AI$41,32,FALSE)</f>
        <v>0</v>
      </c>
      <c r="AH34" s="43">
        <f>VLOOKUP($A34,'[1]W3-B2'!$C$5:$AI$41,33,FALSE)</f>
        <v>11.100000000000001</v>
      </c>
      <c r="AI34" s="20">
        <f t="shared" ref="AI34:AI35" si="22">RANK(AH34,AH$23:AH$35)</f>
        <v>7</v>
      </c>
    </row>
    <row r="35" spans="1:35" ht="12.75" customHeight="1" x14ac:dyDescent="0.2">
      <c r="A35" s="91" t="s">
        <v>216</v>
      </c>
      <c r="B35" s="7" t="str">
        <f>VLOOKUP($A35,'[1]W3-B2'!$C$5:$AI$41,2,FALSE)</f>
        <v>Lieke Kwantes</v>
      </c>
      <c r="C35" s="7">
        <f>VLOOKUP($A35,'[1]W3-B2'!$C$5:$AI$41,3,FALSE)</f>
        <v>0</v>
      </c>
      <c r="D35" s="7" t="str">
        <f>VLOOKUP($A35,'[1]W3-B2'!$C$5:$AI$41,4,FALSE)</f>
        <v>HB</v>
      </c>
      <c r="E35" s="7" t="str">
        <f>VLOOKUP($A35,'[1]W3-B2'!$C$5:$AI$41,5,FALSE)</f>
        <v>Jeugd 1</v>
      </c>
      <c r="F35" s="7" t="str">
        <f>VLOOKUP($A35,'[1]W3-B2'!$C$5:$AI$41,6,FALSE)</f>
        <v>D1</v>
      </c>
      <c r="G35" s="29"/>
      <c r="H35" s="41">
        <f t="shared" si="20"/>
        <v>13</v>
      </c>
      <c r="I35" s="42">
        <f t="shared" si="11"/>
        <v>36.225000000000001</v>
      </c>
      <c r="J35" s="42"/>
      <c r="K35" s="42"/>
      <c r="L35" s="42"/>
      <c r="M35" s="42"/>
      <c r="N35" s="42"/>
      <c r="O35" s="42"/>
      <c r="P35" s="18">
        <f>VLOOKUP($A35,'[1]W3-B2'!$C$5:$AI$41,15,FALSE)</f>
        <v>3.9</v>
      </c>
      <c r="Q35" s="43">
        <f t="shared" si="12"/>
        <v>7.9249999999999989</v>
      </c>
      <c r="R35" s="43">
        <f>VLOOKUP($A35,'[1]W3-B2'!$C$5:$AI$41,17,FALSE)</f>
        <v>0</v>
      </c>
      <c r="S35" s="43">
        <f>VLOOKUP($A35,'[1]W3-B2'!$C$5:$AI$41,18,FALSE)</f>
        <v>11.824999999999999</v>
      </c>
      <c r="T35" s="44">
        <f t="shared" si="13"/>
        <v>10</v>
      </c>
      <c r="U35" s="43">
        <f>VLOOKUP($A35,'[1]W3-B2'!$C$5:$AI$41,20,FALSE)</f>
        <v>3.9</v>
      </c>
      <c r="V35" s="43">
        <f t="shared" si="14"/>
        <v>8</v>
      </c>
      <c r="W35" s="43">
        <f>VLOOKUP($A35,'[1]W3-B2'!$C$5:$AI$41,22,FALSE)</f>
        <v>4</v>
      </c>
      <c r="X35" s="43">
        <f>VLOOKUP($A35,'[1]W3-B2'!$C$5:$AI$41,23,FALSE)</f>
        <v>7.9</v>
      </c>
      <c r="Y35" s="44">
        <f t="shared" si="15"/>
        <v>10</v>
      </c>
      <c r="Z35" s="43">
        <f>VLOOKUP($A35,'[1]W3-B2'!$C$5:$AI$41,25,FALSE)</f>
        <v>2.4</v>
      </c>
      <c r="AA35" s="43">
        <f t="shared" si="16"/>
        <v>8.1</v>
      </c>
      <c r="AB35" s="43">
        <f>VLOOKUP($A35,'[1]W3-B2'!$C$5:$AI$41,27,FALSE)</f>
        <v>4</v>
      </c>
      <c r="AC35" s="43">
        <f>VLOOKUP($A35,'[1]W3-B2'!$C$5:$AI$41,28,FALSE)</f>
        <v>6.5</v>
      </c>
      <c r="AD35" s="44">
        <f t="shared" si="17"/>
        <v>10</v>
      </c>
      <c r="AE35" s="43">
        <f>VLOOKUP($A35,'[1]W3-B2'!$C$5:$AI$41,30,FALSE)</f>
        <v>3.6</v>
      </c>
      <c r="AF35" s="43">
        <f t="shared" si="18"/>
        <v>6.4</v>
      </c>
      <c r="AG35" s="43">
        <f>VLOOKUP($A35,'[1]W3-B2'!$C$5:$AI$41,32,FALSE)</f>
        <v>0</v>
      </c>
      <c r="AH35" s="43">
        <f>VLOOKUP($A35,'[1]W3-B2'!$C$5:$AI$41,33,FALSE)</f>
        <v>10</v>
      </c>
      <c r="AI35" s="20">
        <f t="shared" si="22"/>
        <v>10</v>
      </c>
    </row>
    <row r="36" spans="1:35" ht="12.75" customHeight="1" x14ac:dyDescent="0.2">
      <c r="A36" s="29" t="s">
        <v>217</v>
      </c>
      <c r="B36" s="7" t="str">
        <f>VLOOKUP($A36,'[1]W3-B2'!$C$5:$AI$41,2,FALSE)</f>
        <v>Varoya Rechards</v>
      </c>
      <c r="C36" s="7">
        <f>VLOOKUP($A36,'[1]W3-B2'!$C$5:$AI$41,3,FALSE)</f>
        <v>0</v>
      </c>
      <c r="D36" s="7" t="str">
        <f>VLOOKUP($A36,'[1]W3-B2'!$C$5:$AI$41,4,FALSE)</f>
        <v>HB</v>
      </c>
      <c r="E36" s="7" t="str">
        <f>VLOOKUP($A36,'[1]W3-B2'!$C$5:$AI$41,5,FALSE)</f>
        <v>Jeugd 1</v>
      </c>
      <c r="F36" s="7" t="str">
        <f>VLOOKUP($A36,'[1]W3-B2'!$C$5:$AI$41,6,FALSE)</f>
        <v>D1</v>
      </c>
      <c r="G36" s="29"/>
      <c r="H36" s="41">
        <f t="shared" si="20"/>
        <v>7</v>
      </c>
      <c r="I36" s="42">
        <f t="shared" si="11"/>
        <v>45.099999999999994</v>
      </c>
      <c r="J36" s="42"/>
      <c r="K36" s="42"/>
      <c r="L36" s="42"/>
      <c r="M36" s="42"/>
      <c r="N36" s="42"/>
      <c r="O36" s="42"/>
      <c r="P36" s="18">
        <f>VLOOKUP($A36,'[1]W3-B2'!$C$5:$AI$41,15,FALSE)</f>
        <v>3.9</v>
      </c>
      <c r="Q36" s="43">
        <f t="shared" si="12"/>
        <v>8.4499999999999993</v>
      </c>
      <c r="R36" s="43">
        <f>VLOOKUP($A36,'[1]W3-B2'!$C$5:$AI$41,17,FALSE)</f>
        <v>0</v>
      </c>
      <c r="S36" s="43">
        <f>VLOOKUP($A36,'[1]W3-B2'!$C$5:$AI$41,18,FALSE)</f>
        <v>12.35</v>
      </c>
      <c r="T36" s="44" t="e">
        <f t="shared" si="13"/>
        <v>#N/A</v>
      </c>
      <c r="U36" s="43">
        <f>VLOOKUP($A36,'[1]W3-B2'!$C$5:$AI$41,20,FALSE)</f>
        <v>4.2</v>
      </c>
      <c r="V36" s="43">
        <f t="shared" si="14"/>
        <v>7.7499999999999991</v>
      </c>
      <c r="W36" s="43">
        <f>VLOOKUP($A36,'[1]W3-B2'!$C$5:$AI$41,22,FALSE)</f>
        <v>0</v>
      </c>
      <c r="X36" s="43">
        <f>VLOOKUP($A36,'[1]W3-B2'!$C$5:$AI$41,23,FALSE)</f>
        <v>11.95</v>
      </c>
      <c r="Y36" s="44" t="e">
        <f t="shared" si="15"/>
        <v>#N/A</v>
      </c>
      <c r="Z36" s="43">
        <f>VLOOKUP($A36,'[1]W3-B2'!$C$5:$AI$41,25,FALSE)</f>
        <v>3.6</v>
      </c>
      <c r="AA36" s="43">
        <f t="shared" si="16"/>
        <v>8.3000000000000007</v>
      </c>
      <c r="AB36" s="43">
        <f>VLOOKUP($A36,'[1]W3-B2'!$C$5:$AI$41,27,FALSE)</f>
        <v>2</v>
      </c>
      <c r="AC36" s="43">
        <f>VLOOKUP($A36,'[1]W3-B2'!$C$5:$AI$41,28,FALSE)</f>
        <v>9.9</v>
      </c>
      <c r="AD36" s="44" t="e">
        <f t="shared" si="17"/>
        <v>#N/A</v>
      </c>
      <c r="AE36" s="43">
        <f>VLOOKUP($A36,'[1]W3-B2'!$C$5:$AI$41,30,FALSE)</f>
        <v>3.9</v>
      </c>
      <c r="AF36" s="43">
        <f t="shared" si="18"/>
        <v>7</v>
      </c>
      <c r="AG36" s="43">
        <f>VLOOKUP($A36,'[1]W3-B2'!$C$5:$AI$41,32,FALSE)</f>
        <v>0</v>
      </c>
      <c r="AH36" s="43">
        <f>VLOOKUP($A36,'[1]W3-B2'!$C$5:$AI$41,33,FALSE)</f>
        <v>10.9</v>
      </c>
    </row>
    <row r="37" spans="1:35" ht="12.75" customHeight="1" x14ac:dyDescent="0.2">
      <c r="A37" s="93" t="s">
        <v>218</v>
      </c>
      <c r="B37" s="7" t="str">
        <f>VLOOKUP($A37,'[1]W3-B2'!$C$5:$AI$41,2,FALSE)</f>
        <v>Sarissa Bus</v>
      </c>
      <c r="C37" s="7">
        <f>VLOOKUP($A37,'[1]W3-B2'!$C$5:$AI$41,3,FALSE)</f>
        <v>0</v>
      </c>
      <c r="D37" s="7" t="str">
        <f>VLOOKUP($A37,'[1]W3-B2'!$C$5:$AI$41,4,FALSE)</f>
        <v>Turncademy</v>
      </c>
      <c r="E37" s="7" t="str">
        <f>VLOOKUP($A37,'[1]W3-B2'!$C$5:$AI$41,5,FALSE)</f>
        <v>Jeugd 1</v>
      </c>
      <c r="F37" s="7" t="str">
        <f>VLOOKUP($A37,'[1]W3-B2'!$C$5:$AI$41,6,FALSE)</f>
        <v>D1</v>
      </c>
      <c r="G37" s="29"/>
      <c r="H37" s="41">
        <f t="shared" si="20"/>
        <v>5</v>
      </c>
      <c r="I37" s="42">
        <f t="shared" si="11"/>
        <v>45.924999999999997</v>
      </c>
      <c r="J37" s="42"/>
      <c r="K37" s="42"/>
      <c r="L37" s="42"/>
      <c r="M37" s="42"/>
      <c r="N37" s="42"/>
      <c r="O37" s="42"/>
      <c r="P37" s="18">
        <f>VLOOKUP($A37,'[1]W3-B2'!$C$5:$AI$41,15,FALSE)</f>
        <v>4.5</v>
      </c>
      <c r="Q37" s="43">
        <f t="shared" si="12"/>
        <v>8.3249999999999993</v>
      </c>
      <c r="R37" s="43">
        <f>VLOOKUP($A37,'[1]W3-B2'!$C$5:$AI$41,17,FALSE)</f>
        <v>0</v>
      </c>
      <c r="S37" s="43">
        <f>VLOOKUP($A37,'[1]W3-B2'!$C$5:$AI$41,18,FALSE)</f>
        <v>12.824999999999999</v>
      </c>
      <c r="T37" s="44" t="e">
        <f t="shared" si="13"/>
        <v>#N/A</v>
      </c>
      <c r="U37" s="43">
        <f>VLOOKUP($A37,'[1]W3-B2'!$C$5:$AI$41,20,FALSE)</f>
        <v>3.3</v>
      </c>
      <c r="V37" s="43">
        <f t="shared" si="14"/>
        <v>8.5</v>
      </c>
      <c r="W37" s="43">
        <f>VLOOKUP($A37,'[1]W3-B2'!$C$5:$AI$41,22,FALSE)</f>
        <v>1</v>
      </c>
      <c r="X37" s="43">
        <f>VLOOKUP($A37,'[1]W3-B2'!$C$5:$AI$41,23,FALSE)</f>
        <v>10.8</v>
      </c>
      <c r="Y37" s="44" t="e">
        <f t="shared" si="15"/>
        <v>#N/A</v>
      </c>
      <c r="Z37" s="43">
        <f>VLOOKUP($A37,'[1]W3-B2'!$C$5:$AI$41,25,FALSE)</f>
        <v>4.2</v>
      </c>
      <c r="AA37" s="43">
        <f t="shared" si="16"/>
        <v>5.6999999999999984</v>
      </c>
      <c r="AB37" s="43">
        <f>VLOOKUP($A37,'[1]W3-B2'!$C$5:$AI$41,27,FALSE)</f>
        <v>0</v>
      </c>
      <c r="AC37" s="43">
        <f>VLOOKUP($A37,'[1]W3-B2'!$C$5:$AI$41,28,FALSE)</f>
        <v>9.8999999999999986</v>
      </c>
      <c r="AD37" s="44">
        <f t="shared" si="17"/>
        <v>8</v>
      </c>
      <c r="AE37" s="43">
        <f>VLOOKUP($A37,'[1]W3-B2'!$C$5:$AI$41,30,FALSE)</f>
        <v>5.0999999999999996</v>
      </c>
      <c r="AF37" s="43">
        <f t="shared" si="18"/>
        <v>7.2999999999999989</v>
      </c>
      <c r="AG37" s="43">
        <f>VLOOKUP($A37,'[1]W3-B2'!$C$5:$AI$41,32,FALSE)</f>
        <v>0</v>
      </c>
      <c r="AH37" s="43">
        <f>VLOOKUP($A37,'[1]W3-B2'!$C$5:$AI$41,33,FALSE)</f>
        <v>12.399999999999999</v>
      </c>
    </row>
  </sheetData>
  <sheetProtection password="CE0A" sheet="1" objects="1" scenarios="1"/>
  <conditionalFormatting sqref="I21:O21 I34:O35">
    <cfRule type="cellIs" dxfId="19" priority="10" operator="equal">
      <formula>40</formula>
    </cfRule>
  </conditionalFormatting>
  <conditionalFormatting sqref="I4:O6">
    <cfRule type="cellIs" dxfId="18" priority="9" operator="equal">
      <formula>40</formula>
    </cfRule>
  </conditionalFormatting>
  <conditionalFormatting sqref="I7:O20">
    <cfRule type="cellIs" dxfId="17" priority="8" operator="equal">
      <formula>40</formula>
    </cfRule>
  </conditionalFormatting>
  <conditionalFormatting sqref="I36:O37">
    <cfRule type="cellIs" dxfId="16" priority="7" operator="equal">
      <formula>40</formula>
    </cfRule>
  </conditionalFormatting>
  <conditionalFormatting sqref="H4:H20">
    <cfRule type="cellIs" dxfId="15" priority="6" operator="between">
      <formula>1</formula>
      <formula>4</formula>
    </cfRule>
  </conditionalFormatting>
  <conditionalFormatting sqref="I24:O25">
    <cfRule type="cellIs" dxfId="14" priority="5" operator="equal">
      <formula>40</formula>
    </cfRule>
  </conditionalFormatting>
  <conditionalFormatting sqref="I26:O28">
    <cfRule type="cellIs" dxfId="13" priority="4" operator="equal">
      <formula>40</formula>
    </cfRule>
  </conditionalFormatting>
  <conditionalFormatting sqref="I29:O30">
    <cfRule type="cellIs" dxfId="12" priority="3" operator="equal">
      <formula>40</formula>
    </cfRule>
  </conditionalFormatting>
  <conditionalFormatting sqref="I31:O33">
    <cfRule type="cellIs" dxfId="11" priority="2" operator="equal">
      <formula>40</formula>
    </cfRule>
  </conditionalFormatting>
  <conditionalFormatting sqref="H24:H37">
    <cfRule type="cellIs" dxfId="10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24 november 2018</oddHeader>
    <oddFooter>&amp;R&amp;"Arial,Cursief"&amp;10&amp;D 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/>
  <dimension ref="A1:AM28"/>
  <sheetViews>
    <sheetView workbookViewId="0">
      <selection activeCell="AB31" sqref="AB31"/>
    </sheetView>
  </sheetViews>
  <sheetFormatPr defaultColWidth="9.140625" defaultRowHeight="12.75" customHeight="1" x14ac:dyDescent="0.2"/>
  <cols>
    <col min="1" max="1" width="7.140625" style="110" bestFit="1" customWidth="1"/>
    <col min="2" max="2" width="20.5703125" style="99" bestFit="1" customWidth="1"/>
    <col min="3" max="3" width="10.140625" style="99" hidden="1" customWidth="1"/>
    <col min="4" max="4" width="7.140625" style="99" bestFit="1" customWidth="1"/>
    <col min="5" max="5" width="6.7109375" style="99" hidden="1" customWidth="1"/>
    <col min="6" max="6" width="3.5703125" style="99" hidden="1" customWidth="1"/>
    <col min="7" max="7" width="6.7109375" style="99" hidden="1" customWidth="1"/>
    <col min="8" max="9" width="5.7109375" style="99" customWidth="1"/>
    <col min="10" max="15" width="9.140625" style="99" hidden="1" customWidth="1"/>
    <col min="16" max="19" width="4.7109375" style="99" customWidth="1"/>
    <col min="20" max="20" width="4.7109375" style="99" hidden="1" customWidth="1"/>
    <col min="21" max="24" width="4.7109375" style="99" customWidth="1"/>
    <col min="25" max="25" width="4.7109375" style="99" hidden="1" customWidth="1"/>
    <col min="26" max="29" width="4.7109375" style="99" customWidth="1"/>
    <col min="30" max="30" width="4.7109375" style="99" hidden="1" customWidth="1"/>
    <col min="31" max="34" width="4.7109375" style="99" customWidth="1"/>
    <col min="35" max="35" width="4.7109375" style="99" hidden="1" customWidth="1"/>
    <col min="36" max="38" width="9.140625" style="99"/>
    <col min="39" max="39" width="9.140625" style="99" hidden="1" customWidth="1"/>
    <col min="40" max="16384" width="9.140625" style="99"/>
  </cols>
  <sheetData>
    <row r="1" spans="1:39" ht="12.75" customHeight="1" x14ac:dyDescent="0.2">
      <c r="A1" s="97"/>
      <c r="B1" s="98"/>
      <c r="C1" s="98"/>
      <c r="D1" s="98"/>
      <c r="E1" s="98"/>
      <c r="F1" s="59"/>
      <c r="G1" s="59"/>
    </row>
    <row r="2" spans="1:39" ht="12.75" customHeight="1" x14ac:dyDescent="0.2">
      <c r="A2" s="100" t="s">
        <v>115</v>
      </c>
      <c r="B2" s="88" t="s">
        <v>219</v>
      </c>
      <c r="C2" s="98"/>
      <c r="D2" s="98"/>
      <c r="E2" s="98"/>
      <c r="F2" s="101"/>
      <c r="G2" s="101"/>
      <c r="H2" s="126" t="s">
        <v>3</v>
      </c>
      <c r="I2" s="126" t="s">
        <v>4</v>
      </c>
      <c r="J2" s="59"/>
      <c r="K2" s="59"/>
      <c r="L2" s="59"/>
      <c r="M2" s="59"/>
      <c r="N2" s="59"/>
      <c r="O2" s="59"/>
      <c r="P2" s="128" t="s">
        <v>5</v>
      </c>
      <c r="Q2" s="129"/>
      <c r="R2" s="129"/>
      <c r="S2" s="129"/>
      <c r="T2" s="130"/>
      <c r="U2" s="128" t="s">
        <v>6</v>
      </c>
      <c r="V2" s="129"/>
      <c r="W2" s="129"/>
      <c r="X2" s="129"/>
      <c r="Y2" s="130"/>
      <c r="Z2" s="128" t="s">
        <v>7</v>
      </c>
      <c r="AA2" s="129"/>
      <c r="AB2" s="129"/>
      <c r="AC2" s="129"/>
      <c r="AD2" s="130"/>
      <c r="AE2" s="124" t="s">
        <v>8</v>
      </c>
      <c r="AF2" s="124"/>
      <c r="AG2" s="124"/>
      <c r="AH2" s="124"/>
      <c r="AI2" s="124"/>
      <c r="AJ2" s="102"/>
      <c r="AM2" s="99">
        <v>24</v>
      </c>
    </row>
    <row r="3" spans="1:39" s="106" customFormat="1" ht="12.75" customHeight="1" x14ac:dyDescent="0.2">
      <c r="A3" s="103"/>
      <c r="B3" s="104"/>
      <c r="C3" s="104"/>
      <c r="D3" s="104"/>
      <c r="E3" s="104"/>
      <c r="F3" s="104"/>
      <c r="G3" s="104"/>
      <c r="H3" s="127"/>
      <c r="I3" s="127"/>
      <c r="J3" s="59"/>
      <c r="K3" s="59"/>
      <c r="L3" s="59"/>
      <c r="M3" s="59"/>
      <c r="N3" s="59"/>
      <c r="O3" s="59"/>
      <c r="P3" s="70" t="s">
        <v>9</v>
      </c>
      <c r="Q3" s="70" t="s">
        <v>10</v>
      </c>
      <c r="R3" s="70" t="s">
        <v>11</v>
      </c>
      <c r="S3" s="70" t="s">
        <v>12</v>
      </c>
      <c r="T3" s="70" t="s">
        <v>13</v>
      </c>
      <c r="U3" s="70" t="s">
        <v>14</v>
      </c>
      <c r="V3" s="70" t="s">
        <v>10</v>
      </c>
      <c r="W3" s="70" t="s">
        <v>11</v>
      </c>
      <c r="X3" s="70" t="s">
        <v>12</v>
      </c>
      <c r="Y3" s="70" t="s">
        <v>13</v>
      </c>
      <c r="Z3" s="70" t="s">
        <v>14</v>
      </c>
      <c r="AA3" s="70" t="s">
        <v>10</v>
      </c>
      <c r="AB3" s="70" t="s">
        <v>11</v>
      </c>
      <c r="AC3" s="70" t="s">
        <v>12</v>
      </c>
      <c r="AD3" s="70" t="s">
        <v>13</v>
      </c>
      <c r="AE3" s="70" t="s">
        <v>14</v>
      </c>
      <c r="AF3" s="70" t="s">
        <v>10</v>
      </c>
      <c r="AG3" s="70" t="s">
        <v>11</v>
      </c>
      <c r="AH3" s="70" t="s">
        <v>12</v>
      </c>
      <c r="AI3" s="105" t="s">
        <v>13</v>
      </c>
    </row>
    <row r="4" spans="1:39" ht="12.75" customHeight="1" x14ac:dyDescent="0.2">
      <c r="A4" s="107" t="s">
        <v>220</v>
      </c>
      <c r="B4" s="73" t="s">
        <v>444</v>
      </c>
      <c r="C4" s="73">
        <v>0</v>
      </c>
      <c r="D4" s="73" t="s">
        <v>272</v>
      </c>
      <c r="E4" s="73" t="s">
        <v>275</v>
      </c>
      <c r="F4" s="73" t="s">
        <v>281</v>
      </c>
      <c r="G4" s="66"/>
      <c r="H4" s="74">
        <v>17</v>
      </c>
      <c r="I4" s="45">
        <v>46.05</v>
      </c>
      <c r="J4" s="66"/>
      <c r="K4" s="66"/>
      <c r="L4" s="66"/>
      <c r="M4" s="66"/>
      <c r="N4" s="66"/>
      <c r="O4" s="66"/>
      <c r="P4" s="75">
        <v>4.1500000000000004</v>
      </c>
      <c r="Q4" s="45">
        <v>8.6</v>
      </c>
      <c r="R4" s="45">
        <v>0</v>
      </c>
      <c r="S4" s="45">
        <v>12.75</v>
      </c>
      <c r="T4" s="76">
        <v>17</v>
      </c>
      <c r="U4" s="45">
        <v>4.8</v>
      </c>
      <c r="V4" s="45">
        <v>8.5</v>
      </c>
      <c r="W4" s="45">
        <v>0</v>
      </c>
      <c r="X4" s="45">
        <v>13.3</v>
      </c>
      <c r="Y4" s="76">
        <v>15</v>
      </c>
      <c r="Z4" s="45">
        <v>4.2</v>
      </c>
      <c r="AA4" s="45">
        <v>3.9999999999999996</v>
      </c>
      <c r="AB4" s="45">
        <v>0.1</v>
      </c>
      <c r="AC4" s="45">
        <v>8.1</v>
      </c>
      <c r="AD4" s="76">
        <v>16</v>
      </c>
      <c r="AE4" s="45">
        <v>5.4</v>
      </c>
      <c r="AF4" s="45">
        <v>6.5</v>
      </c>
      <c r="AG4" s="45">
        <v>0</v>
      </c>
      <c r="AH4" s="45">
        <v>11.9</v>
      </c>
      <c r="AI4" s="76">
        <v>15</v>
      </c>
    </row>
    <row r="5" spans="1:39" ht="12.75" customHeight="1" x14ac:dyDescent="0.2">
      <c r="A5" s="107" t="s">
        <v>221</v>
      </c>
      <c r="B5" s="73" t="s">
        <v>445</v>
      </c>
      <c r="C5" s="73">
        <v>0</v>
      </c>
      <c r="D5" s="73" t="s">
        <v>290</v>
      </c>
      <c r="E5" s="73" t="s">
        <v>275</v>
      </c>
      <c r="F5" s="73" t="s">
        <v>281</v>
      </c>
      <c r="G5" s="66"/>
      <c r="H5" s="74">
        <v>22</v>
      </c>
      <c r="I5" s="45">
        <v>0</v>
      </c>
      <c r="J5" s="66"/>
      <c r="K5" s="66"/>
      <c r="L5" s="66"/>
      <c r="M5" s="66"/>
      <c r="N5" s="66"/>
      <c r="O5" s="66"/>
      <c r="P5" s="75">
        <v>0</v>
      </c>
      <c r="Q5" s="45">
        <v>0</v>
      </c>
      <c r="R5" s="45">
        <v>0</v>
      </c>
      <c r="S5" s="45">
        <v>0</v>
      </c>
      <c r="T5" s="76">
        <v>22</v>
      </c>
      <c r="U5" s="45">
        <v>0</v>
      </c>
      <c r="V5" s="45">
        <v>0</v>
      </c>
      <c r="W5" s="45">
        <v>0</v>
      </c>
      <c r="X5" s="45">
        <v>0</v>
      </c>
      <c r="Y5" s="76">
        <v>22</v>
      </c>
      <c r="Z5" s="45">
        <v>0</v>
      </c>
      <c r="AA5" s="45">
        <v>0</v>
      </c>
      <c r="AB5" s="45">
        <v>0</v>
      </c>
      <c r="AC5" s="45">
        <v>0</v>
      </c>
      <c r="AD5" s="76">
        <v>22</v>
      </c>
      <c r="AE5" s="45">
        <v>0</v>
      </c>
      <c r="AF5" s="45">
        <v>0</v>
      </c>
      <c r="AG5" s="45">
        <v>0</v>
      </c>
      <c r="AH5" s="45">
        <v>0</v>
      </c>
      <c r="AI5" s="76">
        <v>22</v>
      </c>
    </row>
    <row r="6" spans="1:39" ht="12.75" customHeight="1" x14ac:dyDescent="0.2">
      <c r="A6" s="84" t="s">
        <v>222</v>
      </c>
      <c r="B6" s="73" t="s">
        <v>446</v>
      </c>
      <c r="C6" s="73">
        <v>0</v>
      </c>
      <c r="D6" s="73" t="s">
        <v>290</v>
      </c>
      <c r="E6" s="73" t="s">
        <v>275</v>
      </c>
      <c r="F6" s="73" t="s">
        <v>281</v>
      </c>
      <c r="G6" s="66"/>
      <c r="H6" s="74">
        <v>21</v>
      </c>
      <c r="I6" s="45">
        <v>42.75</v>
      </c>
      <c r="J6" s="66"/>
      <c r="K6" s="66"/>
      <c r="L6" s="66"/>
      <c r="M6" s="66"/>
      <c r="N6" s="66"/>
      <c r="O6" s="66"/>
      <c r="P6" s="75">
        <v>4.1500000000000004</v>
      </c>
      <c r="Q6" s="45">
        <v>7.9999999999999982</v>
      </c>
      <c r="R6" s="45">
        <v>0</v>
      </c>
      <c r="S6" s="45">
        <v>12.149999999999999</v>
      </c>
      <c r="T6" s="76">
        <v>21</v>
      </c>
      <c r="U6" s="45">
        <v>4.8</v>
      </c>
      <c r="V6" s="45">
        <v>8.1999999999999993</v>
      </c>
      <c r="W6" s="45">
        <v>0</v>
      </c>
      <c r="X6" s="45">
        <v>13</v>
      </c>
      <c r="Y6" s="76">
        <v>17</v>
      </c>
      <c r="Z6" s="45">
        <v>4.2</v>
      </c>
      <c r="AA6" s="45">
        <v>3.1999999999999997</v>
      </c>
      <c r="AB6" s="45">
        <v>0.6</v>
      </c>
      <c r="AC6" s="45">
        <v>6.8</v>
      </c>
      <c r="AD6" s="76">
        <v>20</v>
      </c>
      <c r="AE6" s="45">
        <v>4.8</v>
      </c>
      <c r="AF6" s="45">
        <v>6.0000000000000009</v>
      </c>
      <c r="AG6" s="45">
        <v>0</v>
      </c>
      <c r="AH6" s="45">
        <v>10.8</v>
      </c>
      <c r="AI6" s="76">
        <v>20</v>
      </c>
    </row>
    <row r="7" spans="1:39" ht="12.75" customHeight="1" x14ac:dyDescent="0.2">
      <c r="A7" s="84" t="s">
        <v>223</v>
      </c>
      <c r="B7" s="73" t="s">
        <v>447</v>
      </c>
      <c r="C7" s="73">
        <v>0</v>
      </c>
      <c r="D7" s="73" t="s">
        <v>290</v>
      </c>
      <c r="E7" s="73" t="s">
        <v>275</v>
      </c>
      <c r="F7" s="73" t="s">
        <v>281</v>
      </c>
      <c r="G7" s="66"/>
      <c r="H7" s="74">
        <v>22</v>
      </c>
      <c r="I7" s="45">
        <v>0</v>
      </c>
      <c r="J7" s="66"/>
      <c r="K7" s="66"/>
      <c r="L7" s="66"/>
      <c r="M7" s="66"/>
      <c r="N7" s="66"/>
      <c r="O7" s="66"/>
      <c r="P7" s="75">
        <v>0</v>
      </c>
      <c r="Q7" s="45">
        <v>0</v>
      </c>
      <c r="R7" s="45">
        <v>0</v>
      </c>
      <c r="S7" s="45">
        <v>0</v>
      </c>
      <c r="T7" s="76">
        <v>22</v>
      </c>
      <c r="U7" s="45">
        <v>0</v>
      </c>
      <c r="V7" s="45">
        <v>0</v>
      </c>
      <c r="W7" s="45">
        <v>0</v>
      </c>
      <c r="X7" s="45">
        <v>0</v>
      </c>
      <c r="Y7" s="76">
        <v>22</v>
      </c>
      <c r="Z7" s="45">
        <v>0</v>
      </c>
      <c r="AA7" s="45">
        <v>0</v>
      </c>
      <c r="AB7" s="45">
        <v>0</v>
      </c>
      <c r="AC7" s="45">
        <v>0</v>
      </c>
      <c r="AD7" s="76">
        <v>22</v>
      </c>
      <c r="AE7" s="45">
        <v>0</v>
      </c>
      <c r="AF7" s="45">
        <v>0</v>
      </c>
      <c r="AG7" s="45">
        <v>0</v>
      </c>
      <c r="AH7" s="45">
        <v>0</v>
      </c>
      <c r="AI7" s="76">
        <v>22</v>
      </c>
    </row>
    <row r="8" spans="1:39" ht="12.75" customHeight="1" x14ac:dyDescent="0.2">
      <c r="A8" s="84" t="s">
        <v>224</v>
      </c>
      <c r="B8" s="73" t="s">
        <v>448</v>
      </c>
      <c r="C8" s="73">
        <v>0</v>
      </c>
      <c r="D8" s="73" t="s">
        <v>270</v>
      </c>
      <c r="E8" s="73" t="s">
        <v>275</v>
      </c>
      <c r="F8" s="73" t="s">
        <v>281</v>
      </c>
      <c r="G8" s="66"/>
      <c r="H8" s="74">
        <v>8</v>
      </c>
      <c r="I8" s="45">
        <v>51</v>
      </c>
      <c r="J8" s="66"/>
      <c r="K8" s="66"/>
      <c r="L8" s="66"/>
      <c r="M8" s="66"/>
      <c r="N8" s="66"/>
      <c r="O8" s="66"/>
      <c r="P8" s="75">
        <v>4.1500000000000004</v>
      </c>
      <c r="Q8" s="45">
        <v>8.7499999999999982</v>
      </c>
      <c r="R8" s="45">
        <v>0</v>
      </c>
      <c r="S8" s="45">
        <v>12.899999999999999</v>
      </c>
      <c r="T8" s="76">
        <v>14</v>
      </c>
      <c r="U8" s="45">
        <v>4.5</v>
      </c>
      <c r="V8" s="45">
        <v>8</v>
      </c>
      <c r="W8" s="45">
        <v>0</v>
      </c>
      <c r="X8" s="45">
        <v>12.5</v>
      </c>
      <c r="Y8" s="76">
        <v>20</v>
      </c>
      <c r="Z8" s="45">
        <v>4.8</v>
      </c>
      <c r="AA8" s="45">
        <v>7.3000000000000016</v>
      </c>
      <c r="AB8" s="45">
        <v>0.1</v>
      </c>
      <c r="AC8" s="45">
        <v>12.000000000000002</v>
      </c>
      <c r="AD8" s="76">
        <v>5</v>
      </c>
      <c r="AE8" s="45">
        <v>5.7</v>
      </c>
      <c r="AF8" s="45">
        <v>7.8999999999999995</v>
      </c>
      <c r="AG8" s="45">
        <v>0</v>
      </c>
      <c r="AH8" s="45">
        <v>13.6</v>
      </c>
      <c r="AI8" s="76">
        <v>3</v>
      </c>
    </row>
    <row r="9" spans="1:39" ht="12.75" customHeight="1" x14ac:dyDescent="0.2">
      <c r="A9" s="84" t="s">
        <v>225</v>
      </c>
      <c r="B9" s="73" t="s">
        <v>449</v>
      </c>
      <c r="C9" s="73">
        <v>0</v>
      </c>
      <c r="D9" s="73" t="s">
        <v>270</v>
      </c>
      <c r="E9" s="73" t="s">
        <v>275</v>
      </c>
      <c r="F9" s="73" t="s">
        <v>281</v>
      </c>
      <c r="G9" s="66"/>
      <c r="H9" s="74">
        <v>15</v>
      </c>
      <c r="I9" s="45">
        <v>47.349999999999994</v>
      </c>
      <c r="J9" s="66"/>
      <c r="K9" s="66"/>
      <c r="L9" s="66"/>
      <c r="M9" s="66"/>
      <c r="N9" s="66"/>
      <c r="O9" s="66"/>
      <c r="P9" s="75">
        <v>4.1500000000000004</v>
      </c>
      <c r="Q9" s="45">
        <v>8.7999999999999989</v>
      </c>
      <c r="R9" s="45">
        <v>0</v>
      </c>
      <c r="S9" s="45">
        <v>12.95</v>
      </c>
      <c r="T9" s="76">
        <v>12</v>
      </c>
      <c r="U9" s="45">
        <v>4.5</v>
      </c>
      <c r="V9" s="45">
        <v>9</v>
      </c>
      <c r="W9" s="45">
        <v>0</v>
      </c>
      <c r="X9" s="45">
        <v>13.5</v>
      </c>
      <c r="Y9" s="76">
        <v>13</v>
      </c>
      <c r="Z9" s="45">
        <v>4.5</v>
      </c>
      <c r="AA9" s="45">
        <v>3.5999999999999996</v>
      </c>
      <c r="AB9" s="45">
        <v>0</v>
      </c>
      <c r="AC9" s="45">
        <v>8.1</v>
      </c>
      <c r="AD9" s="76">
        <v>16</v>
      </c>
      <c r="AE9" s="45">
        <v>5.7</v>
      </c>
      <c r="AF9" s="45">
        <v>7.0999999999999988</v>
      </c>
      <c r="AG9" s="45">
        <v>0</v>
      </c>
      <c r="AH9" s="45">
        <v>12.799999999999999</v>
      </c>
      <c r="AI9" s="76">
        <v>7</v>
      </c>
    </row>
    <row r="10" spans="1:39" ht="12.75" customHeight="1" x14ac:dyDescent="0.2">
      <c r="A10" s="84" t="s">
        <v>226</v>
      </c>
      <c r="B10" s="73" t="s">
        <v>450</v>
      </c>
      <c r="C10" s="73">
        <v>0</v>
      </c>
      <c r="D10" s="73" t="s">
        <v>270</v>
      </c>
      <c r="E10" s="73" t="s">
        <v>275</v>
      </c>
      <c r="F10" s="73" t="s">
        <v>281</v>
      </c>
      <c r="G10" s="66"/>
      <c r="H10" s="74">
        <v>9</v>
      </c>
      <c r="I10" s="45">
        <v>50.8</v>
      </c>
      <c r="J10" s="66"/>
      <c r="K10" s="66"/>
      <c r="L10" s="66"/>
      <c r="M10" s="66"/>
      <c r="N10" s="66"/>
      <c r="O10" s="66"/>
      <c r="P10" s="75">
        <v>4.1500000000000004</v>
      </c>
      <c r="Q10" s="45">
        <v>8.75</v>
      </c>
      <c r="R10" s="45">
        <v>0</v>
      </c>
      <c r="S10" s="45">
        <v>12.9</v>
      </c>
      <c r="T10" s="76">
        <v>13</v>
      </c>
      <c r="U10" s="45">
        <v>4.8</v>
      </c>
      <c r="V10" s="45">
        <v>9.1000000000000014</v>
      </c>
      <c r="W10" s="45">
        <v>0</v>
      </c>
      <c r="X10" s="45">
        <v>13.9</v>
      </c>
      <c r="Y10" s="76">
        <v>3</v>
      </c>
      <c r="Z10" s="45">
        <v>4.5</v>
      </c>
      <c r="AA10" s="45">
        <v>7</v>
      </c>
      <c r="AB10" s="45">
        <v>0</v>
      </c>
      <c r="AC10" s="45">
        <v>11.5</v>
      </c>
      <c r="AD10" s="76">
        <v>7</v>
      </c>
      <c r="AE10" s="45">
        <v>5.7</v>
      </c>
      <c r="AF10" s="45">
        <v>6.8</v>
      </c>
      <c r="AG10" s="45">
        <v>0</v>
      </c>
      <c r="AH10" s="45">
        <v>12.5</v>
      </c>
      <c r="AI10" s="76">
        <v>10</v>
      </c>
    </row>
    <row r="11" spans="1:39" ht="12.75" customHeight="1" x14ac:dyDescent="0.2">
      <c r="A11" s="84" t="s">
        <v>227</v>
      </c>
      <c r="B11" s="73" t="s">
        <v>451</v>
      </c>
      <c r="C11" s="73">
        <v>0</v>
      </c>
      <c r="D11" s="73" t="s">
        <v>270</v>
      </c>
      <c r="E11" s="73" t="s">
        <v>275</v>
      </c>
      <c r="F11" s="73" t="s">
        <v>281</v>
      </c>
      <c r="G11" s="66"/>
      <c r="H11" s="74">
        <v>20</v>
      </c>
      <c r="I11" s="45">
        <v>43.6</v>
      </c>
      <c r="J11" s="66"/>
      <c r="K11" s="66"/>
      <c r="L11" s="66"/>
      <c r="M11" s="66"/>
      <c r="N11" s="66"/>
      <c r="O11" s="66"/>
      <c r="P11" s="75">
        <v>4.1500000000000004</v>
      </c>
      <c r="Q11" s="45">
        <v>8.6499999999999986</v>
      </c>
      <c r="R11" s="45">
        <v>0</v>
      </c>
      <c r="S11" s="45">
        <v>12.799999999999999</v>
      </c>
      <c r="T11" s="76">
        <v>16</v>
      </c>
      <c r="U11" s="45">
        <v>3.9</v>
      </c>
      <c r="V11" s="45">
        <v>9</v>
      </c>
      <c r="W11" s="45">
        <v>0</v>
      </c>
      <c r="X11" s="45">
        <v>12.9</v>
      </c>
      <c r="Y11" s="76">
        <v>18</v>
      </c>
      <c r="Z11" s="45">
        <v>4.2</v>
      </c>
      <c r="AA11" s="45">
        <v>3.4999999999999991</v>
      </c>
      <c r="AB11" s="45">
        <v>0.3</v>
      </c>
      <c r="AC11" s="45">
        <v>7.3999999999999995</v>
      </c>
      <c r="AD11" s="76">
        <v>19</v>
      </c>
      <c r="AE11" s="45">
        <v>4.5</v>
      </c>
      <c r="AF11" s="45">
        <v>6</v>
      </c>
      <c r="AG11" s="45">
        <v>0</v>
      </c>
      <c r="AH11" s="45">
        <v>10.5</v>
      </c>
      <c r="AI11" s="76">
        <v>21</v>
      </c>
    </row>
    <row r="12" spans="1:39" ht="12.75" customHeight="1" x14ac:dyDescent="0.2">
      <c r="A12" s="107" t="s">
        <v>228</v>
      </c>
      <c r="B12" s="73" t="s">
        <v>452</v>
      </c>
      <c r="C12" s="73">
        <v>0</v>
      </c>
      <c r="D12" s="73" t="s">
        <v>343</v>
      </c>
      <c r="E12" s="73" t="s">
        <v>275</v>
      </c>
      <c r="F12" s="73" t="s">
        <v>281</v>
      </c>
      <c r="G12" s="66"/>
      <c r="H12" s="74">
        <v>19</v>
      </c>
      <c r="I12" s="45">
        <v>44.75</v>
      </c>
      <c r="J12" s="66"/>
      <c r="K12" s="66"/>
      <c r="L12" s="66"/>
      <c r="M12" s="66"/>
      <c r="N12" s="66"/>
      <c r="O12" s="66"/>
      <c r="P12" s="75">
        <v>4.1500000000000004</v>
      </c>
      <c r="Q12" s="45">
        <v>8.6</v>
      </c>
      <c r="R12" s="45">
        <v>0</v>
      </c>
      <c r="S12" s="45">
        <v>12.75</v>
      </c>
      <c r="T12" s="76">
        <v>17</v>
      </c>
      <c r="U12" s="45">
        <v>3.9</v>
      </c>
      <c r="V12" s="45">
        <v>7.9</v>
      </c>
      <c r="W12" s="45">
        <v>0</v>
      </c>
      <c r="X12" s="45">
        <v>11.8</v>
      </c>
      <c r="Y12" s="76">
        <v>21</v>
      </c>
      <c r="Z12" s="45">
        <v>4.2</v>
      </c>
      <c r="AA12" s="45">
        <v>3.4</v>
      </c>
      <c r="AB12" s="45">
        <v>0.1</v>
      </c>
      <c r="AC12" s="45">
        <v>7.5</v>
      </c>
      <c r="AD12" s="76">
        <v>18</v>
      </c>
      <c r="AE12" s="45">
        <v>5.4</v>
      </c>
      <c r="AF12" s="45">
        <v>7.2999999999999989</v>
      </c>
      <c r="AG12" s="45">
        <v>0</v>
      </c>
      <c r="AH12" s="45">
        <v>12.7</v>
      </c>
      <c r="AI12" s="76">
        <v>9</v>
      </c>
    </row>
    <row r="13" spans="1:39" ht="12.75" customHeight="1" x14ac:dyDescent="0.2">
      <c r="A13" s="84" t="s">
        <v>229</v>
      </c>
      <c r="B13" s="73" t="s">
        <v>453</v>
      </c>
      <c r="C13" s="73">
        <v>0</v>
      </c>
      <c r="D13" s="73" t="s">
        <v>343</v>
      </c>
      <c r="E13" s="73" t="s">
        <v>275</v>
      </c>
      <c r="F13" s="73" t="s">
        <v>281</v>
      </c>
      <c r="G13" s="66"/>
      <c r="H13" s="74">
        <v>11</v>
      </c>
      <c r="I13" s="45">
        <v>49.8</v>
      </c>
      <c r="J13" s="66"/>
      <c r="K13" s="66"/>
      <c r="L13" s="66"/>
      <c r="M13" s="66"/>
      <c r="N13" s="66"/>
      <c r="O13" s="66"/>
      <c r="P13" s="75">
        <v>4.5</v>
      </c>
      <c r="Q13" s="45">
        <v>9</v>
      </c>
      <c r="R13" s="45">
        <v>0</v>
      </c>
      <c r="S13" s="45">
        <v>13.5</v>
      </c>
      <c r="T13" s="76">
        <v>3</v>
      </c>
      <c r="U13" s="45">
        <v>4.8</v>
      </c>
      <c r="V13" s="45">
        <v>8.6000000000000014</v>
      </c>
      <c r="W13" s="45">
        <v>0</v>
      </c>
      <c r="X13" s="45">
        <v>13.4</v>
      </c>
      <c r="Y13" s="76">
        <v>14</v>
      </c>
      <c r="Z13" s="45">
        <v>4.8</v>
      </c>
      <c r="AA13" s="45">
        <v>5.7</v>
      </c>
      <c r="AB13" s="45">
        <v>0.1</v>
      </c>
      <c r="AC13" s="45">
        <v>10.4</v>
      </c>
      <c r="AD13" s="76">
        <v>13</v>
      </c>
      <c r="AE13" s="45">
        <v>5.7</v>
      </c>
      <c r="AF13" s="45">
        <v>6.8</v>
      </c>
      <c r="AG13" s="45">
        <v>0</v>
      </c>
      <c r="AH13" s="45">
        <v>12.5</v>
      </c>
      <c r="AI13" s="76">
        <v>10</v>
      </c>
    </row>
    <row r="14" spans="1:39" ht="12.75" customHeight="1" x14ac:dyDescent="0.2">
      <c r="A14" s="84" t="s">
        <v>230</v>
      </c>
      <c r="B14" s="73" t="s">
        <v>454</v>
      </c>
      <c r="C14" s="73">
        <v>0</v>
      </c>
      <c r="D14" s="73" t="s">
        <v>293</v>
      </c>
      <c r="E14" s="73" t="s">
        <v>275</v>
      </c>
      <c r="F14" s="73" t="s">
        <v>281</v>
      </c>
      <c r="G14" s="66"/>
      <c r="H14" s="74">
        <v>22</v>
      </c>
      <c r="I14" s="45">
        <v>0</v>
      </c>
      <c r="J14" s="66"/>
      <c r="K14" s="66"/>
      <c r="L14" s="66"/>
      <c r="M14" s="66"/>
      <c r="N14" s="66"/>
      <c r="O14" s="66"/>
      <c r="P14" s="75">
        <v>0</v>
      </c>
      <c r="Q14" s="45">
        <v>0</v>
      </c>
      <c r="R14" s="45">
        <v>0</v>
      </c>
      <c r="S14" s="45">
        <v>0</v>
      </c>
      <c r="T14" s="76">
        <v>22</v>
      </c>
      <c r="U14" s="45">
        <v>0</v>
      </c>
      <c r="V14" s="45">
        <v>0</v>
      </c>
      <c r="W14" s="45">
        <v>0</v>
      </c>
      <c r="X14" s="45">
        <v>0</v>
      </c>
      <c r="Y14" s="76">
        <v>22</v>
      </c>
      <c r="Z14" s="45">
        <v>0</v>
      </c>
      <c r="AA14" s="45">
        <v>0</v>
      </c>
      <c r="AB14" s="45">
        <v>0</v>
      </c>
      <c r="AC14" s="45">
        <v>0</v>
      </c>
      <c r="AD14" s="76">
        <v>22</v>
      </c>
      <c r="AE14" s="45">
        <v>0</v>
      </c>
      <c r="AF14" s="45">
        <v>0</v>
      </c>
      <c r="AG14" s="45">
        <v>0</v>
      </c>
      <c r="AH14" s="45">
        <v>0</v>
      </c>
      <c r="AI14" s="76">
        <v>22</v>
      </c>
    </row>
    <row r="15" spans="1:39" ht="12.75" customHeight="1" x14ac:dyDescent="0.2">
      <c r="A15" s="84" t="s">
        <v>231</v>
      </c>
      <c r="B15" s="73" t="s">
        <v>455</v>
      </c>
      <c r="C15" s="73">
        <v>0</v>
      </c>
      <c r="D15" s="73" t="s">
        <v>293</v>
      </c>
      <c r="E15" s="73" t="s">
        <v>275</v>
      </c>
      <c r="F15" s="73" t="s">
        <v>281</v>
      </c>
      <c r="G15" s="66"/>
      <c r="H15" s="74">
        <v>5</v>
      </c>
      <c r="I15" s="45">
        <v>52.199999999999996</v>
      </c>
      <c r="J15" s="66"/>
      <c r="K15" s="66"/>
      <c r="L15" s="66"/>
      <c r="M15" s="66"/>
      <c r="N15" s="66"/>
      <c r="O15" s="66"/>
      <c r="P15" s="75">
        <v>4.5</v>
      </c>
      <c r="Q15" s="45">
        <v>8.6</v>
      </c>
      <c r="R15" s="45">
        <v>0</v>
      </c>
      <c r="S15" s="45">
        <v>13.1</v>
      </c>
      <c r="T15" s="76">
        <v>10</v>
      </c>
      <c r="U15" s="45">
        <v>4.5</v>
      </c>
      <c r="V15" s="45">
        <v>9.1999999999999993</v>
      </c>
      <c r="W15" s="45">
        <v>0</v>
      </c>
      <c r="X15" s="45">
        <v>13.7</v>
      </c>
      <c r="Y15" s="76">
        <v>11</v>
      </c>
      <c r="Z15" s="45">
        <v>5.0999999999999996</v>
      </c>
      <c r="AA15" s="45">
        <v>7.2000000000000011</v>
      </c>
      <c r="AB15" s="45">
        <v>0</v>
      </c>
      <c r="AC15" s="45">
        <v>12.3</v>
      </c>
      <c r="AD15" s="76">
        <v>4</v>
      </c>
      <c r="AE15" s="45">
        <v>5.7</v>
      </c>
      <c r="AF15" s="45">
        <v>7.3999999999999995</v>
      </c>
      <c r="AG15" s="45">
        <v>0</v>
      </c>
      <c r="AH15" s="45">
        <v>13.1</v>
      </c>
      <c r="AI15" s="76">
        <v>6</v>
      </c>
    </row>
    <row r="16" spans="1:39" ht="12.75" customHeight="1" x14ac:dyDescent="0.2">
      <c r="A16" s="84" t="s">
        <v>232</v>
      </c>
      <c r="B16" s="73" t="s">
        <v>456</v>
      </c>
      <c r="C16" s="73">
        <v>0</v>
      </c>
      <c r="D16" s="73" t="s">
        <v>296</v>
      </c>
      <c r="E16" s="73" t="s">
        <v>275</v>
      </c>
      <c r="F16" s="73" t="s">
        <v>281</v>
      </c>
      <c r="G16" s="66"/>
      <c r="H16" s="74">
        <v>4</v>
      </c>
      <c r="I16" s="45">
        <v>52.35</v>
      </c>
      <c r="J16" s="66"/>
      <c r="K16" s="66"/>
      <c r="L16" s="66"/>
      <c r="M16" s="66"/>
      <c r="N16" s="66"/>
      <c r="O16" s="66"/>
      <c r="P16" s="75">
        <v>4.5</v>
      </c>
      <c r="Q16" s="45">
        <v>9.0500000000000007</v>
      </c>
      <c r="R16" s="45">
        <v>0</v>
      </c>
      <c r="S16" s="45">
        <v>13.55</v>
      </c>
      <c r="T16" s="76">
        <v>2</v>
      </c>
      <c r="U16" s="45">
        <v>5.0999999999999996</v>
      </c>
      <c r="V16" s="45">
        <v>8.6999999999999993</v>
      </c>
      <c r="W16" s="45">
        <v>0</v>
      </c>
      <c r="X16" s="45">
        <v>13.799999999999999</v>
      </c>
      <c r="Y16" s="76">
        <v>10</v>
      </c>
      <c r="Z16" s="45">
        <v>5.0999999999999996</v>
      </c>
      <c r="AA16" s="45">
        <v>7.7000000000000011</v>
      </c>
      <c r="AB16" s="45">
        <v>0.1</v>
      </c>
      <c r="AC16" s="45">
        <v>12.700000000000001</v>
      </c>
      <c r="AD16" s="76">
        <v>3</v>
      </c>
      <c r="AE16" s="45">
        <v>5.7</v>
      </c>
      <c r="AF16" s="45">
        <v>6.5999999999999988</v>
      </c>
      <c r="AG16" s="45">
        <v>0</v>
      </c>
      <c r="AH16" s="45">
        <v>12.299999999999999</v>
      </c>
      <c r="AI16" s="76">
        <v>13</v>
      </c>
    </row>
    <row r="17" spans="1:35" ht="12.75" customHeight="1" x14ac:dyDescent="0.2">
      <c r="A17" s="84" t="s">
        <v>233</v>
      </c>
      <c r="B17" s="73" t="s">
        <v>457</v>
      </c>
      <c r="C17" s="73">
        <v>0</v>
      </c>
      <c r="D17" s="73" t="s">
        <v>296</v>
      </c>
      <c r="E17" s="73" t="s">
        <v>275</v>
      </c>
      <c r="F17" s="73" t="s">
        <v>281</v>
      </c>
      <c r="G17" s="66"/>
      <c r="H17" s="74">
        <v>18</v>
      </c>
      <c r="I17" s="45">
        <v>45.499999999999993</v>
      </c>
      <c r="J17" s="66"/>
      <c r="K17" s="66"/>
      <c r="L17" s="66"/>
      <c r="M17" s="66"/>
      <c r="N17" s="66"/>
      <c r="O17" s="66"/>
      <c r="P17" s="75">
        <v>4.5</v>
      </c>
      <c r="Q17" s="45">
        <v>9.1</v>
      </c>
      <c r="R17" s="45">
        <v>0</v>
      </c>
      <c r="S17" s="45">
        <v>13.6</v>
      </c>
      <c r="T17" s="76">
        <v>1</v>
      </c>
      <c r="U17" s="45">
        <v>5.0999999999999996</v>
      </c>
      <c r="V17" s="45">
        <v>9.1</v>
      </c>
      <c r="W17" s="45">
        <v>0</v>
      </c>
      <c r="X17" s="45">
        <v>14.2</v>
      </c>
      <c r="Y17" s="76">
        <v>2</v>
      </c>
      <c r="Z17" s="45">
        <v>4.8</v>
      </c>
      <c r="AA17" s="45">
        <v>4.1000000000000014</v>
      </c>
      <c r="AB17" s="45">
        <v>3.1</v>
      </c>
      <c r="AC17" s="45">
        <v>5.8000000000000007</v>
      </c>
      <c r="AD17" s="76">
        <v>21</v>
      </c>
      <c r="AE17" s="45">
        <v>5.7</v>
      </c>
      <c r="AF17" s="45">
        <v>6.1999999999999984</v>
      </c>
      <c r="AG17" s="45">
        <v>0</v>
      </c>
      <c r="AH17" s="45">
        <v>11.899999999999999</v>
      </c>
      <c r="AI17" s="76">
        <v>16</v>
      </c>
    </row>
    <row r="18" spans="1:35" ht="12.75" customHeight="1" x14ac:dyDescent="0.2">
      <c r="A18" s="108" t="s">
        <v>234</v>
      </c>
      <c r="B18" s="73" t="s">
        <v>458</v>
      </c>
      <c r="C18" s="73">
        <v>0</v>
      </c>
      <c r="D18" s="73" t="s">
        <v>296</v>
      </c>
      <c r="E18" s="73" t="s">
        <v>275</v>
      </c>
      <c r="F18" s="73" t="s">
        <v>281</v>
      </c>
      <c r="G18" s="66"/>
      <c r="H18" s="74">
        <v>6</v>
      </c>
      <c r="I18" s="45">
        <v>51.449999999999996</v>
      </c>
      <c r="J18" s="66"/>
      <c r="K18" s="66"/>
      <c r="L18" s="66"/>
      <c r="M18" s="66"/>
      <c r="N18" s="66"/>
      <c r="O18" s="66"/>
      <c r="P18" s="75">
        <v>4.5</v>
      </c>
      <c r="Q18" s="45">
        <v>8.8500000000000014</v>
      </c>
      <c r="R18" s="45">
        <v>0</v>
      </c>
      <c r="S18" s="45">
        <v>13.350000000000001</v>
      </c>
      <c r="T18" s="76">
        <v>6</v>
      </c>
      <c r="U18" s="45">
        <v>4.8</v>
      </c>
      <c r="V18" s="45">
        <v>9.1000000000000014</v>
      </c>
      <c r="W18" s="45">
        <v>0</v>
      </c>
      <c r="X18" s="45">
        <v>13.9</v>
      </c>
      <c r="Y18" s="76">
        <v>3</v>
      </c>
      <c r="Z18" s="45">
        <v>4.8</v>
      </c>
      <c r="AA18" s="45">
        <v>6.7</v>
      </c>
      <c r="AB18" s="45">
        <v>0.1</v>
      </c>
      <c r="AC18" s="45">
        <v>11.4</v>
      </c>
      <c r="AD18" s="76">
        <v>8</v>
      </c>
      <c r="AE18" s="45">
        <v>5.7</v>
      </c>
      <c r="AF18" s="45">
        <v>7.0999999999999988</v>
      </c>
      <c r="AG18" s="45">
        <v>0</v>
      </c>
      <c r="AH18" s="45">
        <v>12.799999999999999</v>
      </c>
      <c r="AI18" s="76">
        <v>7</v>
      </c>
    </row>
    <row r="19" spans="1:35" ht="12.75" customHeight="1" x14ac:dyDescent="0.2">
      <c r="A19" s="108" t="s">
        <v>235</v>
      </c>
      <c r="B19" s="73" t="s">
        <v>459</v>
      </c>
      <c r="C19" s="73">
        <v>0</v>
      </c>
      <c r="D19" s="73" t="s">
        <v>300</v>
      </c>
      <c r="E19" s="73" t="s">
        <v>275</v>
      </c>
      <c r="F19" s="73" t="s">
        <v>281</v>
      </c>
      <c r="G19" s="66"/>
      <c r="H19" s="74">
        <v>12</v>
      </c>
      <c r="I19" s="45">
        <v>48.9</v>
      </c>
      <c r="J19" s="66"/>
      <c r="K19" s="66"/>
      <c r="L19" s="66"/>
      <c r="M19" s="66"/>
      <c r="N19" s="66"/>
      <c r="O19" s="66"/>
      <c r="P19" s="75">
        <v>4.1500000000000004</v>
      </c>
      <c r="Q19" s="45">
        <v>8.7499999999999982</v>
      </c>
      <c r="R19" s="45">
        <v>0</v>
      </c>
      <c r="S19" s="45">
        <v>12.899999999999999</v>
      </c>
      <c r="T19" s="76">
        <v>14</v>
      </c>
      <c r="U19" s="45">
        <v>4.8</v>
      </c>
      <c r="V19" s="45">
        <v>8.1000000000000014</v>
      </c>
      <c r="W19" s="45">
        <v>0</v>
      </c>
      <c r="X19" s="45">
        <v>12.9</v>
      </c>
      <c r="Y19" s="76">
        <v>18</v>
      </c>
      <c r="Z19" s="45">
        <v>4.2</v>
      </c>
      <c r="AA19" s="45">
        <v>6.9999999999999991</v>
      </c>
      <c r="AB19" s="45">
        <v>0</v>
      </c>
      <c r="AC19" s="45">
        <v>11.2</v>
      </c>
      <c r="AD19" s="76">
        <v>10</v>
      </c>
      <c r="AE19" s="45">
        <v>5.7</v>
      </c>
      <c r="AF19" s="45">
        <v>6.1999999999999984</v>
      </c>
      <c r="AG19" s="45">
        <v>0</v>
      </c>
      <c r="AH19" s="45">
        <v>11.899999999999999</v>
      </c>
      <c r="AI19" s="76">
        <v>16</v>
      </c>
    </row>
    <row r="20" spans="1:35" ht="12.75" customHeight="1" x14ac:dyDescent="0.2">
      <c r="A20" s="84" t="s">
        <v>236</v>
      </c>
      <c r="B20" s="73" t="s">
        <v>460</v>
      </c>
      <c r="C20" s="73">
        <v>0</v>
      </c>
      <c r="D20" s="73" t="s">
        <v>300</v>
      </c>
      <c r="E20" s="73" t="s">
        <v>275</v>
      </c>
      <c r="F20" s="73" t="s">
        <v>281</v>
      </c>
      <c r="G20" s="66"/>
      <c r="H20" s="74">
        <v>1</v>
      </c>
      <c r="I20" s="45">
        <v>54.55</v>
      </c>
      <c r="J20" s="66"/>
      <c r="K20" s="66"/>
      <c r="L20" s="66"/>
      <c r="M20" s="66"/>
      <c r="N20" s="66"/>
      <c r="O20" s="66"/>
      <c r="P20" s="75">
        <v>4.5</v>
      </c>
      <c r="Q20" s="45">
        <v>8.9499999999999993</v>
      </c>
      <c r="R20" s="45">
        <v>0</v>
      </c>
      <c r="S20" s="45">
        <v>13.45</v>
      </c>
      <c r="T20" s="76">
        <v>4</v>
      </c>
      <c r="U20" s="45">
        <v>4.8</v>
      </c>
      <c r="V20" s="45">
        <v>9.1000000000000014</v>
      </c>
      <c r="W20" s="45">
        <v>0</v>
      </c>
      <c r="X20" s="45">
        <v>13.9</v>
      </c>
      <c r="Y20" s="76">
        <v>3</v>
      </c>
      <c r="Z20" s="45">
        <v>5.4</v>
      </c>
      <c r="AA20" s="45">
        <v>8.1</v>
      </c>
      <c r="AB20" s="45">
        <v>0</v>
      </c>
      <c r="AC20" s="45">
        <v>13.5</v>
      </c>
      <c r="AD20" s="76">
        <v>1</v>
      </c>
      <c r="AE20" s="45">
        <v>5.7</v>
      </c>
      <c r="AF20" s="45">
        <v>7.9999999999999991</v>
      </c>
      <c r="AG20" s="45">
        <v>0</v>
      </c>
      <c r="AH20" s="45">
        <v>13.7</v>
      </c>
      <c r="AI20" s="76">
        <v>2</v>
      </c>
    </row>
    <row r="21" spans="1:35" ht="12.75" customHeight="1" x14ac:dyDescent="0.2">
      <c r="A21" s="84" t="s">
        <v>237</v>
      </c>
      <c r="B21" s="73" t="s">
        <v>461</v>
      </c>
      <c r="C21" s="73">
        <v>0</v>
      </c>
      <c r="D21" s="73" t="s">
        <v>304</v>
      </c>
      <c r="E21" s="73" t="s">
        <v>275</v>
      </c>
      <c r="F21" s="73" t="s">
        <v>281</v>
      </c>
      <c r="G21" s="66"/>
      <c r="H21" s="74">
        <v>2</v>
      </c>
      <c r="I21" s="45">
        <v>53.349999999999994</v>
      </c>
      <c r="J21" s="66"/>
      <c r="K21" s="66"/>
      <c r="L21" s="66"/>
      <c r="M21" s="66"/>
      <c r="N21" s="66"/>
      <c r="O21" s="66"/>
      <c r="P21" s="75">
        <v>4.5</v>
      </c>
      <c r="Q21" s="45">
        <v>8.9499999999999993</v>
      </c>
      <c r="R21" s="45">
        <v>0</v>
      </c>
      <c r="S21" s="45">
        <v>13.45</v>
      </c>
      <c r="T21" s="76">
        <v>4</v>
      </c>
      <c r="U21" s="45">
        <v>5.4</v>
      </c>
      <c r="V21" s="45">
        <v>8.4</v>
      </c>
      <c r="W21" s="45">
        <v>0</v>
      </c>
      <c r="X21" s="45">
        <v>13.8</v>
      </c>
      <c r="Y21" s="76">
        <v>7</v>
      </c>
      <c r="Z21" s="45">
        <v>4.8</v>
      </c>
      <c r="AA21" s="45">
        <v>7.2</v>
      </c>
      <c r="AB21" s="45">
        <v>0.1</v>
      </c>
      <c r="AC21" s="45">
        <v>11.9</v>
      </c>
      <c r="AD21" s="76">
        <v>6</v>
      </c>
      <c r="AE21" s="45">
        <v>5.7</v>
      </c>
      <c r="AF21" s="45">
        <v>8.5</v>
      </c>
      <c r="AG21" s="45">
        <v>0</v>
      </c>
      <c r="AH21" s="45">
        <v>14.2</v>
      </c>
      <c r="AI21" s="76">
        <v>1</v>
      </c>
    </row>
    <row r="22" spans="1:35" ht="12.75" customHeight="1" x14ac:dyDescent="0.2">
      <c r="A22" s="84" t="s">
        <v>238</v>
      </c>
      <c r="B22" s="73" t="s">
        <v>462</v>
      </c>
      <c r="C22" s="73">
        <v>0</v>
      </c>
      <c r="D22" s="73" t="s">
        <v>304</v>
      </c>
      <c r="E22" s="73" t="s">
        <v>275</v>
      </c>
      <c r="F22" s="73" t="s">
        <v>281</v>
      </c>
      <c r="G22" s="66"/>
      <c r="H22" s="74">
        <v>13</v>
      </c>
      <c r="I22" s="45">
        <v>48.8</v>
      </c>
      <c r="J22" s="66"/>
      <c r="K22" s="66"/>
      <c r="L22" s="66"/>
      <c r="M22" s="66"/>
      <c r="N22" s="66"/>
      <c r="O22" s="66"/>
      <c r="P22" s="75">
        <v>4.1500000000000004</v>
      </c>
      <c r="Q22" s="45">
        <v>9.0499999999999989</v>
      </c>
      <c r="R22" s="45">
        <v>0</v>
      </c>
      <c r="S22" s="45">
        <v>13.2</v>
      </c>
      <c r="T22" s="76">
        <v>8</v>
      </c>
      <c r="U22" s="45">
        <v>4.8</v>
      </c>
      <c r="V22" s="45">
        <v>9</v>
      </c>
      <c r="W22" s="45">
        <v>0</v>
      </c>
      <c r="X22" s="45">
        <v>13.8</v>
      </c>
      <c r="Y22" s="76">
        <v>7</v>
      </c>
      <c r="Z22" s="45">
        <v>4.2</v>
      </c>
      <c r="AA22" s="45">
        <v>5.8999999999999986</v>
      </c>
      <c r="AB22" s="45">
        <v>0.3</v>
      </c>
      <c r="AC22" s="45">
        <v>9.7999999999999989</v>
      </c>
      <c r="AD22" s="76">
        <v>14</v>
      </c>
      <c r="AE22" s="45">
        <v>5.7</v>
      </c>
      <c r="AF22" s="45">
        <v>6.3</v>
      </c>
      <c r="AG22" s="45">
        <v>0</v>
      </c>
      <c r="AH22" s="45">
        <v>12</v>
      </c>
      <c r="AI22" s="76">
        <v>14</v>
      </c>
    </row>
    <row r="23" spans="1:35" ht="12.75" customHeight="1" x14ac:dyDescent="0.2">
      <c r="A23" s="84" t="s">
        <v>239</v>
      </c>
      <c r="B23" s="73" t="s">
        <v>463</v>
      </c>
      <c r="C23" s="73">
        <v>0</v>
      </c>
      <c r="D23" s="73" t="s">
        <v>304</v>
      </c>
      <c r="E23" s="73" t="s">
        <v>275</v>
      </c>
      <c r="F23" s="73" t="s">
        <v>281</v>
      </c>
      <c r="G23" s="66"/>
      <c r="H23" s="74">
        <v>14</v>
      </c>
      <c r="I23" s="45">
        <v>48.15</v>
      </c>
      <c r="J23" s="66"/>
      <c r="K23" s="66"/>
      <c r="L23" s="66"/>
      <c r="M23" s="66"/>
      <c r="N23" s="66"/>
      <c r="O23" s="66"/>
      <c r="P23" s="75">
        <v>4.1500000000000004</v>
      </c>
      <c r="Q23" s="45">
        <v>8.6</v>
      </c>
      <c r="R23" s="45">
        <v>0</v>
      </c>
      <c r="S23" s="45">
        <v>12.75</v>
      </c>
      <c r="T23" s="76">
        <v>17</v>
      </c>
      <c r="U23" s="45">
        <v>4.5</v>
      </c>
      <c r="V23" s="45">
        <v>9.1999999999999993</v>
      </c>
      <c r="W23" s="45">
        <v>0</v>
      </c>
      <c r="X23" s="45">
        <v>13.7</v>
      </c>
      <c r="Y23" s="76">
        <v>11</v>
      </c>
      <c r="Z23" s="45">
        <v>3.9</v>
      </c>
      <c r="AA23" s="45">
        <v>7</v>
      </c>
      <c r="AB23" s="45">
        <v>0.1</v>
      </c>
      <c r="AC23" s="45">
        <v>10.8</v>
      </c>
      <c r="AD23" s="76">
        <v>12</v>
      </c>
      <c r="AE23" s="45">
        <v>4.2</v>
      </c>
      <c r="AF23" s="45">
        <v>6.6999999999999984</v>
      </c>
      <c r="AG23" s="45">
        <v>0</v>
      </c>
      <c r="AH23" s="45">
        <v>10.899999999999999</v>
      </c>
      <c r="AI23" s="76">
        <v>19</v>
      </c>
    </row>
    <row r="24" spans="1:35" s="106" customFormat="1" ht="12.75" customHeight="1" x14ac:dyDescent="0.2">
      <c r="A24" s="84" t="s">
        <v>240</v>
      </c>
      <c r="B24" s="73" t="s">
        <v>464</v>
      </c>
      <c r="C24" s="73">
        <v>0</v>
      </c>
      <c r="D24" s="73" t="s">
        <v>304</v>
      </c>
      <c r="E24" s="73" t="s">
        <v>275</v>
      </c>
      <c r="F24" s="73" t="s">
        <v>281</v>
      </c>
      <c r="G24" s="66"/>
      <c r="H24" s="74">
        <v>3</v>
      </c>
      <c r="I24" s="45">
        <v>53.099999999999994</v>
      </c>
      <c r="J24" s="66"/>
      <c r="K24" s="66"/>
      <c r="L24" s="66"/>
      <c r="M24" s="66"/>
      <c r="N24" s="66"/>
      <c r="O24" s="66"/>
      <c r="P24" s="75">
        <v>4.5</v>
      </c>
      <c r="Q24" s="45">
        <v>8.5</v>
      </c>
      <c r="R24" s="45">
        <v>0</v>
      </c>
      <c r="S24" s="45">
        <v>13</v>
      </c>
      <c r="T24" s="76">
        <v>11</v>
      </c>
      <c r="U24" s="45">
        <v>5.0999999999999996</v>
      </c>
      <c r="V24" s="45">
        <v>8.8000000000000007</v>
      </c>
      <c r="W24" s="45">
        <v>0</v>
      </c>
      <c r="X24" s="45">
        <v>13.9</v>
      </c>
      <c r="Y24" s="76">
        <v>3</v>
      </c>
      <c r="Z24" s="45">
        <v>4.8</v>
      </c>
      <c r="AA24" s="45">
        <v>8.1000000000000014</v>
      </c>
      <c r="AB24" s="45">
        <v>0</v>
      </c>
      <c r="AC24" s="45">
        <v>12.9</v>
      </c>
      <c r="AD24" s="76">
        <v>2</v>
      </c>
      <c r="AE24" s="45">
        <v>5.7</v>
      </c>
      <c r="AF24" s="45">
        <v>7.5999999999999988</v>
      </c>
      <c r="AG24" s="45">
        <v>0</v>
      </c>
      <c r="AH24" s="45">
        <v>13.299999999999999</v>
      </c>
      <c r="AI24" s="76">
        <v>5</v>
      </c>
    </row>
    <row r="25" spans="1:35" ht="12.75" customHeight="1" x14ac:dyDescent="0.2">
      <c r="A25" s="84" t="s">
        <v>241</v>
      </c>
      <c r="B25" s="73" t="s">
        <v>465</v>
      </c>
      <c r="C25" s="73">
        <v>0</v>
      </c>
      <c r="D25" s="73" t="s">
        <v>308</v>
      </c>
      <c r="E25" s="73" t="s">
        <v>275</v>
      </c>
      <c r="F25" s="73" t="s">
        <v>281</v>
      </c>
      <c r="G25" s="66"/>
      <c r="H25" s="74">
        <v>9</v>
      </c>
      <c r="I25" s="45">
        <v>50.8</v>
      </c>
      <c r="J25" s="66"/>
      <c r="K25" s="66"/>
      <c r="L25" s="66"/>
      <c r="M25" s="66"/>
      <c r="N25" s="66"/>
      <c r="O25" s="66"/>
      <c r="P25" s="75">
        <v>4.1500000000000004</v>
      </c>
      <c r="Q25" s="45">
        <v>8.5499999999999989</v>
      </c>
      <c r="R25" s="45">
        <v>0</v>
      </c>
      <c r="S25" s="45">
        <v>12.7</v>
      </c>
      <c r="T25" s="76">
        <v>20</v>
      </c>
      <c r="U25" s="45">
        <v>5.0999999999999996</v>
      </c>
      <c r="V25" s="45">
        <v>9.3000000000000007</v>
      </c>
      <c r="W25" s="45">
        <v>0</v>
      </c>
      <c r="X25" s="45">
        <v>14.4</v>
      </c>
      <c r="Y25" s="76">
        <v>1</v>
      </c>
      <c r="Z25" s="45">
        <v>4.2</v>
      </c>
      <c r="AA25" s="45">
        <v>7.1999999999999984</v>
      </c>
      <c r="AB25" s="45">
        <v>0</v>
      </c>
      <c r="AC25" s="45">
        <v>11.399999999999999</v>
      </c>
      <c r="AD25" s="76">
        <v>9</v>
      </c>
      <c r="AE25" s="45">
        <v>5.4</v>
      </c>
      <c r="AF25" s="45">
        <v>6.9</v>
      </c>
      <c r="AG25" s="45">
        <v>0</v>
      </c>
      <c r="AH25" s="45">
        <v>12.3</v>
      </c>
      <c r="AI25" s="76">
        <v>12</v>
      </c>
    </row>
    <row r="26" spans="1:35" ht="12.75" customHeight="1" x14ac:dyDescent="0.2">
      <c r="A26" s="107" t="s">
        <v>242</v>
      </c>
      <c r="B26" s="73" t="s">
        <v>466</v>
      </c>
      <c r="C26" s="73">
        <v>0</v>
      </c>
      <c r="D26" s="73" t="s">
        <v>308</v>
      </c>
      <c r="E26" s="73" t="s">
        <v>275</v>
      </c>
      <c r="F26" s="73" t="s">
        <v>281</v>
      </c>
      <c r="G26" s="66"/>
      <c r="H26" s="74">
        <v>16</v>
      </c>
      <c r="I26" s="45">
        <v>46.399999999999991</v>
      </c>
      <c r="J26" s="66"/>
      <c r="K26" s="66"/>
      <c r="L26" s="66"/>
      <c r="M26" s="66"/>
      <c r="N26" s="66"/>
      <c r="O26" s="66"/>
      <c r="P26" s="75">
        <v>4.5</v>
      </c>
      <c r="Q26" s="45">
        <v>8.6999999999999993</v>
      </c>
      <c r="R26" s="45">
        <v>0</v>
      </c>
      <c r="S26" s="45">
        <v>13.2</v>
      </c>
      <c r="T26" s="76">
        <v>8</v>
      </c>
      <c r="U26" s="45">
        <v>4.5</v>
      </c>
      <c r="V26" s="45">
        <v>8.6</v>
      </c>
      <c r="W26" s="45">
        <v>0</v>
      </c>
      <c r="X26" s="45">
        <v>13.1</v>
      </c>
      <c r="Y26" s="76">
        <v>16</v>
      </c>
      <c r="Z26" s="45">
        <v>4.2</v>
      </c>
      <c r="AA26" s="45">
        <v>4.6999999999999984</v>
      </c>
      <c r="AB26" s="45">
        <v>0.1</v>
      </c>
      <c r="AC26" s="45">
        <v>8.7999999999999989</v>
      </c>
      <c r="AD26" s="76">
        <v>15</v>
      </c>
      <c r="AE26" s="45">
        <v>5.4</v>
      </c>
      <c r="AF26" s="45">
        <v>5.9</v>
      </c>
      <c r="AG26" s="45">
        <v>0</v>
      </c>
      <c r="AH26" s="45">
        <v>11.3</v>
      </c>
      <c r="AI26" s="76">
        <v>18</v>
      </c>
    </row>
    <row r="27" spans="1:35" ht="12.75" customHeight="1" x14ac:dyDescent="0.2">
      <c r="A27" s="107" t="s">
        <v>243</v>
      </c>
      <c r="B27" s="73" t="s">
        <v>467</v>
      </c>
      <c r="C27" s="73">
        <v>0</v>
      </c>
      <c r="D27" s="73" t="s">
        <v>308</v>
      </c>
      <c r="E27" s="73" t="s">
        <v>275</v>
      </c>
      <c r="F27" s="73" t="s">
        <v>281</v>
      </c>
      <c r="G27" s="66"/>
      <c r="H27" s="74">
        <v>7</v>
      </c>
      <c r="I27" s="45">
        <v>51.35</v>
      </c>
      <c r="J27" s="66"/>
      <c r="K27" s="66"/>
      <c r="L27" s="66"/>
      <c r="M27" s="66"/>
      <c r="N27" s="66"/>
      <c r="O27" s="66"/>
      <c r="P27" s="75">
        <v>4.5</v>
      </c>
      <c r="Q27" s="45">
        <v>8.75</v>
      </c>
      <c r="R27" s="45">
        <v>0</v>
      </c>
      <c r="S27" s="45">
        <v>13.25</v>
      </c>
      <c r="T27" s="76">
        <v>7</v>
      </c>
      <c r="U27" s="45">
        <v>4.8</v>
      </c>
      <c r="V27" s="45">
        <v>9</v>
      </c>
      <c r="W27" s="45">
        <v>0</v>
      </c>
      <c r="X27" s="45">
        <v>13.8</v>
      </c>
      <c r="Y27" s="76">
        <v>7</v>
      </c>
      <c r="Z27" s="45">
        <v>4.2</v>
      </c>
      <c r="AA27" s="45">
        <v>6.8</v>
      </c>
      <c r="AB27" s="45">
        <v>0.1</v>
      </c>
      <c r="AC27" s="45">
        <v>10.9</v>
      </c>
      <c r="AD27" s="76">
        <v>11</v>
      </c>
      <c r="AE27" s="45">
        <v>5.7</v>
      </c>
      <c r="AF27" s="45">
        <v>7.6999999999999984</v>
      </c>
      <c r="AG27" s="45">
        <v>0</v>
      </c>
      <c r="AH27" s="45">
        <v>13.399999999999999</v>
      </c>
      <c r="AI27" s="76">
        <v>4</v>
      </c>
    </row>
    <row r="28" spans="1:35" ht="12.75" customHeight="1" x14ac:dyDescent="0.2">
      <c r="A28" s="109"/>
      <c r="B28" s="59"/>
      <c r="C28" s="59"/>
      <c r="D28" s="59"/>
      <c r="E28" s="59"/>
      <c r="F28" s="59"/>
      <c r="G28" s="59"/>
    </row>
  </sheetData>
  <sheetProtection password="CE0A" sheet="1" objects="1" scenarios="1"/>
  <mergeCells count="6">
    <mergeCell ref="AE2:AI2"/>
    <mergeCell ref="H2:H3"/>
    <mergeCell ref="I2:I3"/>
    <mergeCell ref="P2:T2"/>
    <mergeCell ref="U2:Y2"/>
    <mergeCell ref="Z2:AD2"/>
  </mergeCells>
  <conditionalFormatting sqref="I4">
    <cfRule type="cellIs" dxfId="9" priority="3" operator="equal">
      <formula>40</formula>
    </cfRule>
  </conditionalFormatting>
  <conditionalFormatting sqref="H4:H27">
    <cfRule type="cellIs" dxfId="8" priority="1" operator="between">
      <formula>1</formula>
      <formula>5</formula>
    </cfRule>
  </conditionalFormatting>
  <conditionalFormatting sqref="I5:I27">
    <cfRule type="cellIs" dxfId="7" priority="2" operator="equal">
      <formula>40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24 november 2018</oddHeader>
    <oddFooter>&amp;R&amp;"Arial,Cursief"&amp;10&amp;D 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9"/>
  <dimension ref="A1:AM29"/>
  <sheetViews>
    <sheetView tabSelected="1" workbookViewId="0">
      <selection activeCell="W15" sqref="W15"/>
    </sheetView>
  </sheetViews>
  <sheetFormatPr defaultColWidth="9.140625" defaultRowHeight="12.75" customHeight="1" x14ac:dyDescent="0.2"/>
  <cols>
    <col min="1" max="1" width="7.140625" style="111" bestFit="1" customWidth="1"/>
    <col min="2" max="2" width="16" style="111" bestFit="1" customWidth="1"/>
    <col min="3" max="3" width="10.140625" style="111" hidden="1" customWidth="1"/>
    <col min="4" max="4" width="9" style="111" bestFit="1" customWidth="1"/>
    <col min="5" max="5" width="7.42578125" style="111" hidden="1" customWidth="1"/>
    <col min="6" max="6" width="3.5703125" style="111" hidden="1" customWidth="1"/>
    <col min="7" max="7" width="7.42578125" style="111" hidden="1" customWidth="1"/>
    <col min="8" max="9" width="5.7109375" style="111" customWidth="1"/>
    <col min="10" max="15" width="5.7109375" style="111" hidden="1" customWidth="1"/>
    <col min="16" max="19" width="4.7109375" style="111" customWidth="1"/>
    <col min="20" max="20" width="4.7109375" style="111" hidden="1" customWidth="1"/>
    <col min="21" max="24" width="4.7109375" style="111" customWidth="1"/>
    <col min="25" max="25" width="4.7109375" style="111" hidden="1" customWidth="1"/>
    <col min="26" max="29" width="4.7109375" style="111" customWidth="1"/>
    <col min="30" max="30" width="4.7109375" style="111" hidden="1" customWidth="1"/>
    <col min="31" max="34" width="4.7109375" style="111" customWidth="1"/>
    <col min="35" max="35" width="4.7109375" style="111" hidden="1" customWidth="1"/>
    <col min="36" max="38" width="9.140625" style="111"/>
    <col min="39" max="39" width="9.140625" style="111" hidden="1" customWidth="1"/>
    <col min="40" max="16384" width="9.140625" style="111"/>
  </cols>
  <sheetData>
    <row r="1" spans="1:39" ht="12.75" customHeight="1" x14ac:dyDescent="0.2">
      <c r="A1" s="58"/>
      <c r="B1" s="58"/>
      <c r="C1" s="58"/>
      <c r="D1" s="58"/>
      <c r="E1" s="58"/>
      <c r="F1" s="58"/>
      <c r="G1" s="58"/>
    </row>
    <row r="2" spans="1:39" ht="12.75" customHeight="1" x14ac:dyDescent="0.2">
      <c r="A2" s="112" t="s">
        <v>244</v>
      </c>
      <c r="B2" s="63" t="s">
        <v>245</v>
      </c>
      <c r="C2" s="113"/>
      <c r="D2" s="114"/>
      <c r="E2" s="65"/>
      <c r="F2" s="65"/>
      <c r="G2" s="65"/>
      <c r="H2" s="125" t="s">
        <v>3</v>
      </c>
      <c r="I2" s="125" t="s">
        <v>4</v>
      </c>
      <c r="J2" s="115"/>
      <c r="K2" s="115"/>
      <c r="L2" s="115"/>
      <c r="M2" s="115"/>
      <c r="N2" s="115"/>
      <c r="O2" s="115"/>
      <c r="P2" s="124" t="s">
        <v>5</v>
      </c>
      <c r="Q2" s="124"/>
      <c r="R2" s="124"/>
      <c r="S2" s="124"/>
      <c r="T2" s="124"/>
      <c r="U2" s="124" t="s">
        <v>6</v>
      </c>
      <c r="V2" s="124"/>
      <c r="W2" s="124"/>
      <c r="X2" s="124"/>
      <c r="Y2" s="124"/>
      <c r="Z2" s="124" t="s">
        <v>7</v>
      </c>
      <c r="AA2" s="124"/>
      <c r="AB2" s="124"/>
      <c r="AC2" s="124"/>
      <c r="AD2" s="124"/>
      <c r="AE2" s="124" t="s">
        <v>8</v>
      </c>
      <c r="AF2" s="124"/>
      <c r="AG2" s="124"/>
      <c r="AH2" s="124"/>
      <c r="AI2" s="124"/>
      <c r="AM2" s="111">
        <v>24</v>
      </c>
    </row>
    <row r="3" spans="1:39" ht="12.75" customHeight="1" x14ac:dyDescent="0.2">
      <c r="A3" s="116"/>
      <c r="B3" s="114"/>
      <c r="C3" s="113"/>
      <c r="D3" s="114"/>
      <c r="E3" s="65"/>
      <c r="F3" s="65"/>
      <c r="G3" s="65"/>
      <c r="H3" s="125"/>
      <c r="I3" s="125"/>
      <c r="J3" s="115"/>
      <c r="K3" s="115"/>
      <c r="L3" s="115"/>
      <c r="M3" s="115"/>
      <c r="N3" s="115"/>
      <c r="O3" s="115"/>
      <c r="P3" s="107" t="s">
        <v>9</v>
      </c>
      <c r="Q3" s="107" t="s">
        <v>10</v>
      </c>
      <c r="R3" s="107" t="s">
        <v>11</v>
      </c>
      <c r="S3" s="107" t="s">
        <v>12</v>
      </c>
      <c r="T3" s="107" t="s">
        <v>13</v>
      </c>
      <c r="U3" s="107" t="s">
        <v>14</v>
      </c>
      <c r="V3" s="107" t="s">
        <v>10</v>
      </c>
      <c r="W3" s="107" t="s">
        <v>11</v>
      </c>
      <c r="X3" s="107" t="s">
        <v>12</v>
      </c>
      <c r="Y3" s="107" t="s">
        <v>13</v>
      </c>
      <c r="Z3" s="107" t="s">
        <v>14</v>
      </c>
      <c r="AA3" s="107" t="s">
        <v>10</v>
      </c>
      <c r="AB3" s="107" t="s">
        <v>11</v>
      </c>
      <c r="AC3" s="107" t="s">
        <v>12</v>
      </c>
      <c r="AD3" s="107" t="s">
        <v>13</v>
      </c>
      <c r="AE3" s="107" t="s">
        <v>14</v>
      </c>
      <c r="AF3" s="107" t="s">
        <v>10</v>
      </c>
      <c r="AG3" s="107" t="s">
        <v>11</v>
      </c>
      <c r="AH3" s="107" t="s">
        <v>12</v>
      </c>
      <c r="AI3" s="117" t="s">
        <v>13</v>
      </c>
    </row>
    <row r="4" spans="1:39" ht="12.75" customHeight="1" x14ac:dyDescent="0.2">
      <c r="A4" s="72" t="s">
        <v>246</v>
      </c>
      <c r="B4" s="73" t="s">
        <v>468</v>
      </c>
      <c r="C4" s="73">
        <v>0</v>
      </c>
      <c r="D4" s="73" t="s">
        <v>272</v>
      </c>
      <c r="E4" s="73" t="s">
        <v>276</v>
      </c>
      <c r="F4" s="73" t="s">
        <v>334</v>
      </c>
      <c r="G4" s="66"/>
      <c r="H4" s="74">
        <v>19</v>
      </c>
      <c r="I4" s="45">
        <v>29.849999999999998</v>
      </c>
      <c r="J4" s="45"/>
      <c r="K4" s="45"/>
      <c r="L4" s="45"/>
      <c r="M4" s="45"/>
      <c r="N4" s="45"/>
      <c r="O4" s="45"/>
      <c r="P4" s="75">
        <v>1</v>
      </c>
      <c r="Q4" s="45">
        <v>7.35</v>
      </c>
      <c r="R4" s="45">
        <v>0</v>
      </c>
      <c r="S4" s="45">
        <v>8.35</v>
      </c>
      <c r="T4" s="76">
        <v>20</v>
      </c>
      <c r="U4" s="45">
        <v>1.4</v>
      </c>
      <c r="V4" s="45">
        <v>7.4500000000000011</v>
      </c>
      <c r="W4" s="45">
        <v>5</v>
      </c>
      <c r="X4" s="45">
        <v>3.8500000000000014</v>
      </c>
      <c r="Y4" s="76">
        <v>20</v>
      </c>
      <c r="Z4" s="45">
        <v>2.2000000000000002</v>
      </c>
      <c r="AA4" s="45">
        <v>7.2499999999999991</v>
      </c>
      <c r="AB4" s="45">
        <v>0</v>
      </c>
      <c r="AC4" s="45">
        <v>9.4499999999999993</v>
      </c>
      <c r="AD4" s="76">
        <v>12</v>
      </c>
      <c r="AE4" s="45">
        <v>1.1000000000000001</v>
      </c>
      <c r="AF4" s="45">
        <v>7.1</v>
      </c>
      <c r="AG4" s="45">
        <v>0</v>
      </c>
      <c r="AH4" s="45">
        <v>8.1999999999999993</v>
      </c>
      <c r="AI4" s="83">
        <v>21</v>
      </c>
    </row>
    <row r="5" spans="1:39" ht="12.75" customHeight="1" x14ac:dyDescent="0.2">
      <c r="A5" s="66" t="s">
        <v>247</v>
      </c>
      <c r="B5" s="73" t="s">
        <v>469</v>
      </c>
      <c r="C5" s="73">
        <v>0</v>
      </c>
      <c r="D5" s="73" t="s">
        <v>277</v>
      </c>
      <c r="E5" s="73" t="s">
        <v>276</v>
      </c>
      <c r="F5" s="73" t="s">
        <v>334</v>
      </c>
      <c r="G5" s="66"/>
      <c r="H5" s="74">
        <v>20</v>
      </c>
      <c r="I5" s="45">
        <v>27.3</v>
      </c>
      <c r="J5" s="45"/>
      <c r="K5" s="45"/>
      <c r="L5" s="45"/>
      <c r="M5" s="45"/>
      <c r="N5" s="45"/>
      <c r="O5" s="45"/>
      <c r="P5" s="75">
        <v>1</v>
      </c>
      <c r="Q5" s="45">
        <v>8.6</v>
      </c>
      <c r="R5" s="45">
        <v>0</v>
      </c>
      <c r="S5" s="45">
        <v>9.6</v>
      </c>
      <c r="T5" s="76">
        <v>19</v>
      </c>
      <c r="U5" s="45">
        <v>1</v>
      </c>
      <c r="V5" s="45">
        <v>5</v>
      </c>
      <c r="W5" s="45">
        <v>4</v>
      </c>
      <c r="X5" s="45">
        <v>2</v>
      </c>
      <c r="Y5" s="76">
        <v>21</v>
      </c>
      <c r="Z5" s="45">
        <v>2.2000000000000002</v>
      </c>
      <c r="AA5" s="45">
        <v>4.8999999999999995</v>
      </c>
      <c r="AB5" s="45">
        <v>0.1</v>
      </c>
      <c r="AC5" s="45">
        <v>7</v>
      </c>
      <c r="AD5" s="76">
        <v>19</v>
      </c>
      <c r="AE5" s="45">
        <v>2.5</v>
      </c>
      <c r="AF5" s="45">
        <v>6.1999999999999993</v>
      </c>
      <c r="AG5" s="45">
        <v>0</v>
      </c>
      <c r="AH5" s="45">
        <v>8.6999999999999993</v>
      </c>
      <c r="AI5" s="83">
        <v>18</v>
      </c>
    </row>
    <row r="6" spans="1:39" ht="12.75" customHeight="1" x14ac:dyDescent="0.2">
      <c r="A6" s="66" t="s">
        <v>248</v>
      </c>
      <c r="B6" s="73" t="s">
        <v>470</v>
      </c>
      <c r="C6" s="73">
        <v>0</v>
      </c>
      <c r="D6" s="73" t="s">
        <v>290</v>
      </c>
      <c r="E6" s="73" t="s">
        <v>276</v>
      </c>
      <c r="F6" s="73" t="s">
        <v>334</v>
      </c>
      <c r="G6" s="66"/>
      <c r="H6" s="74">
        <v>15</v>
      </c>
      <c r="I6" s="45">
        <v>36.099999999999994</v>
      </c>
      <c r="J6" s="45"/>
      <c r="K6" s="45"/>
      <c r="L6" s="45"/>
      <c r="M6" s="45"/>
      <c r="N6" s="45"/>
      <c r="O6" s="45"/>
      <c r="P6" s="75">
        <v>1</v>
      </c>
      <c r="Q6" s="45">
        <v>9.4</v>
      </c>
      <c r="R6" s="45">
        <v>0</v>
      </c>
      <c r="S6" s="45">
        <v>10.4</v>
      </c>
      <c r="T6" s="76">
        <v>13</v>
      </c>
      <c r="U6" s="45">
        <v>1.6</v>
      </c>
      <c r="V6" s="45">
        <v>7.5499999999999989</v>
      </c>
      <c r="W6" s="45">
        <v>0</v>
      </c>
      <c r="X6" s="45">
        <v>9.1499999999999986</v>
      </c>
      <c r="Y6" s="76">
        <v>13</v>
      </c>
      <c r="Z6" s="45">
        <v>2.8</v>
      </c>
      <c r="AA6" s="45">
        <v>5.7500000000000009</v>
      </c>
      <c r="AB6" s="45">
        <v>0.5</v>
      </c>
      <c r="AC6" s="45">
        <v>8.0500000000000007</v>
      </c>
      <c r="AD6" s="76">
        <v>15</v>
      </c>
      <c r="AE6" s="45">
        <v>3</v>
      </c>
      <c r="AF6" s="45">
        <v>5.5</v>
      </c>
      <c r="AG6" s="45">
        <v>0</v>
      </c>
      <c r="AH6" s="45">
        <v>8.5</v>
      </c>
      <c r="AI6" s="83">
        <v>20</v>
      </c>
    </row>
    <row r="7" spans="1:39" ht="12.75" customHeight="1" x14ac:dyDescent="0.2">
      <c r="A7" s="72" t="s">
        <v>249</v>
      </c>
      <c r="B7" s="73" t="s">
        <v>471</v>
      </c>
      <c r="C7" s="73">
        <v>0</v>
      </c>
      <c r="D7" s="73" t="s">
        <v>270</v>
      </c>
      <c r="E7" s="73" t="s">
        <v>276</v>
      </c>
      <c r="F7" s="73" t="s">
        <v>334</v>
      </c>
      <c r="G7" s="66"/>
      <c r="H7" s="74">
        <v>3</v>
      </c>
      <c r="I7" s="45">
        <v>42.550000000000004</v>
      </c>
      <c r="J7" s="45"/>
      <c r="K7" s="45"/>
      <c r="L7" s="45"/>
      <c r="M7" s="45"/>
      <c r="N7" s="45"/>
      <c r="O7" s="45"/>
      <c r="P7" s="75">
        <v>2.8</v>
      </c>
      <c r="Q7" s="45">
        <v>8.25</v>
      </c>
      <c r="R7" s="45">
        <v>0</v>
      </c>
      <c r="S7" s="45">
        <v>11.05</v>
      </c>
      <c r="T7" s="76">
        <v>4</v>
      </c>
      <c r="U7" s="45">
        <v>2.9</v>
      </c>
      <c r="V7" s="45">
        <v>8</v>
      </c>
      <c r="W7" s="45">
        <v>0</v>
      </c>
      <c r="X7" s="45">
        <v>10.9</v>
      </c>
      <c r="Y7" s="76">
        <v>3</v>
      </c>
      <c r="Z7" s="45">
        <v>2.2999999999999998</v>
      </c>
      <c r="AA7" s="45">
        <v>7.9000000000000012</v>
      </c>
      <c r="AB7" s="45">
        <v>0</v>
      </c>
      <c r="AC7" s="45">
        <v>10.200000000000001</v>
      </c>
      <c r="AD7" s="76">
        <v>3</v>
      </c>
      <c r="AE7" s="45">
        <v>3.4</v>
      </c>
      <c r="AF7" s="45">
        <v>7</v>
      </c>
      <c r="AG7" s="45">
        <v>0</v>
      </c>
      <c r="AH7" s="45">
        <v>10.4</v>
      </c>
      <c r="AI7" s="83">
        <v>8</v>
      </c>
    </row>
    <row r="8" spans="1:39" ht="12.75" customHeight="1" x14ac:dyDescent="0.2">
      <c r="A8" s="72" t="s">
        <v>250</v>
      </c>
      <c r="B8" s="73" t="s">
        <v>472</v>
      </c>
      <c r="C8" s="73">
        <v>0</v>
      </c>
      <c r="D8" s="73" t="s">
        <v>270</v>
      </c>
      <c r="E8" s="73" t="s">
        <v>276</v>
      </c>
      <c r="F8" s="73" t="s">
        <v>334</v>
      </c>
      <c r="G8" s="66"/>
      <c r="H8" s="74">
        <v>5</v>
      </c>
      <c r="I8" s="45">
        <v>42.100000000000009</v>
      </c>
      <c r="J8" s="45"/>
      <c r="K8" s="45"/>
      <c r="L8" s="45"/>
      <c r="M8" s="45"/>
      <c r="N8" s="45"/>
      <c r="O8" s="45"/>
      <c r="P8" s="75">
        <v>2.8</v>
      </c>
      <c r="Q8" s="45">
        <v>8.6999999999999993</v>
      </c>
      <c r="R8" s="45">
        <v>0</v>
      </c>
      <c r="S8" s="45">
        <v>11.5</v>
      </c>
      <c r="T8" s="76">
        <v>3</v>
      </c>
      <c r="U8" s="45">
        <v>2.9</v>
      </c>
      <c r="V8" s="45">
        <v>8.3000000000000007</v>
      </c>
      <c r="W8" s="45">
        <v>0</v>
      </c>
      <c r="X8" s="45">
        <v>11.200000000000001</v>
      </c>
      <c r="Y8" s="76">
        <v>2</v>
      </c>
      <c r="Z8" s="45">
        <v>2.2000000000000002</v>
      </c>
      <c r="AA8" s="45">
        <v>7.3999999999999995</v>
      </c>
      <c r="AB8" s="45">
        <v>0</v>
      </c>
      <c r="AC8" s="45">
        <v>9.6</v>
      </c>
      <c r="AD8" s="76">
        <v>9</v>
      </c>
      <c r="AE8" s="45">
        <v>3.4</v>
      </c>
      <c r="AF8" s="45">
        <v>6.4</v>
      </c>
      <c r="AG8" s="45">
        <v>0</v>
      </c>
      <c r="AH8" s="45">
        <v>9.8000000000000007</v>
      </c>
      <c r="AI8" s="83">
        <v>11</v>
      </c>
    </row>
    <row r="9" spans="1:39" ht="12.75" customHeight="1" x14ac:dyDescent="0.2">
      <c r="A9" s="66" t="s">
        <v>251</v>
      </c>
      <c r="B9" s="73" t="s">
        <v>473</v>
      </c>
      <c r="C9" s="73">
        <v>0</v>
      </c>
      <c r="D9" s="73" t="s">
        <v>293</v>
      </c>
      <c r="E9" s="73" t="s">
        <v>276</v>
      </c>
      <c r="F9" s="73" t="s">
        <v>334</v>
      </c>
      <c r="G9" s="66"/>
      <c r="H9" s="74">
        <v>18</v>
      </c>
      <c r="I9" s="45">
        <v>33.1</v>
      </c>
      <c r="J9" s="45"/>
      <c r="K9" s="45"/>
      <c r="L9" s="45"/>
      <c r="M9" s="45"/>
      <c r="N9" s="45"/>
      <c r="O9" s="45"/>
      <c r="P9" s="75">
        <v>2</v>
      </c>
      <c r="Q9" s="45">
        <v>8.85</v>
      </c>
      <c r="R9" s="45">
        <v>0</v>
      </c>
      <c r="S9" s="45">
        <v>10.85</v>
      </c>
      <c r="T9" s="76">
        <v>5</v>
      </c>
      <c r="U9" s="45">
        <v>1.6</v>
      </c>
      <c r="V9" s="45">
        <v>8.0500000000000007</v>
      </c>
      <c r="W9" s="45">
        <v>0</v>
      </c>
      <c r="X9" s="45">
        <v>9.65</v>
      </c>
      <c r="Y9" s="76">
        <v>11</v>
      </c>
      <c r="Z9" s="45">
        <v>1.1000000000000001</v>
      </c>
      <c r="AA9" s="45">
        <v>5.6999999999999993</v>
      </c>
      <c r="AB9" s="45">
        <v>4</v>
      </c>
      <c r="AC9" s="45">
        <v>2.8</v>
      </c>
      <c r="AD9" s="76">
        <v>21</v>
      </c>
      <c r="AE9" s="45">
        <v>2.8</v>
      </c>
      <c r="AF9" s="45">
        <v>7.0000000000000009</v>
      </c>
      <c r="AG9" s="45">
        <v>0</v>
      </c>
      <c r="AH9" s="45">
        <v>9.8000000000000007</v>
      </c>
      <c r="AI9" s="83">
        <v>11</v>
      </c>
    </row>
    <row r="10" spans="1:39" ht="12.75" customHeight="1" x14ac:dyDescent="0.2">
      <c r="A10" s="66" t="s">
        <v>252</v>
      </c>
      <c r="B10" s="73" t="s">
        <v>474</v>
      </c>
      <c r="C10" s="73">
        <v>0</v>
      </c>
      <c r="D10" s="73" t="s">
        <v>293</v>
      </c>
      <c r="E10" s="73" t="s">
        <v>276</v>
      </c>
      <c r="F10" s="73" t="s">
        <v>334</v>
      </c>
      <c r="G10" s="66"/>
      <c r="H10" s="74">
        <v>14</v>
      </c>
      <c r="I10" s="45">
        <v>36.25</v>
      </c>
      <c r="J10" s="45"/>
      <c r="K10" s="45"/>
      <c r="L10" s="45"/>
      <c r="M10" s="45"/>
      <c r="N10" s="45"/>
      <c r="O10" s="45"/>
      <c r="P10" s="75">
        <v>1</v>
      </c>
      <c r="Q10" s="45">
        <v>8.8000000000000007</v>
      </c>
      <c r="R10" s="45">
        <v>0</v>
      </c>
      <c r="S10" s="45">
        <v>9.8000000000000007</v>
      </c>
      <c r="T10" s="76">
        <v>18</v>
      </c>
      <c r="U10" s="45">
        <v>1.6</v>
      </c>
      <c r="V10" s="45">
        <v>7.0499999999999989</v>
      </c>
      <c r="W10" s="45">
        <v>0</v>
      </c>
      <c r="X10" s="45">
        <v>8.6499999999999986</v>
      </c>
      <c r="Y10" s="76">
        <v>16</v>
      </c>
      <c r="Z10" s="45">
        <v>1.2</v>
      </c>
      <c r="AA10" s="45">
        <v>6.7999999999999989</v>
      </c>
      <c r="AB10" s="45">
        <v>0</v>
      </c>
      <c r="AC10" s="45">
        <v>7.9999999999999991</v>
      </c>
      <c r="AD10" s="76">
        <v>17</v>
      </c>
      <c r="AE10" s="45">
        <v>3.1</v>
      </c>
      <c r="AF10" s="45">
        <v>6.7000000000000011</v>
      </c>
      <c r="AG10" s="45">
        <v>0</v>
      </c>
      <c r="AH10" s="45">
        <v>9.8000000000000007</v>
      </c>
      <c r="AI10" s="83">
        <v>11</v>
      </c>
    </row>
    <row r="11" spans="1:39" ht="12.75" customHeight="1" x14ac:dyDescent="0.2">
      <c r="A11" s="66" t="s">
        <v>253</v>
      </c>
      <c r="B11" s="73" t="s">
        <v>475</v>
      </c>
      <c r="C11" s="73">
        <v>0</v>
      </c>
      <c r="D11" s="73" t="s">
        <v>293</v>
      </c>
      <c r="E11" s="73" t="s">
        <v>276</v>
      </c>
      <c r="F11" s="73" t="s">
        <v>334</v>
      </c>
      <c r="G11" s="66"/>
      <c r="H11" s="74">
        <v>17</v>
      </c>
      <c r="I11" s="45">
        <v>33.85</v>
      </c>
      <c r="J11" s="45"/>
      <c r="K11" s="45"/>
      <c r="L11" s="45"/>
      <c r="M11" s="45"/>
      <c r="N11" s="45"/>
      <c r="O11" s="45"/>
      <c r="P11" s="75">
        <v>2</v>
      </c>
      <c r="Q11" s="45">
        <v>8.4499999999999993</v>
      </c>
      <c r="R11" s="45">
        <v>0</v>
      </c>
      <c r="S11" s="45">
        <v>10.45</v>
      </c>
      <c r="T11" s="76">
        <v>11</v>
      </c>
      <c r="U11" s="45">
        <v>2.2999999999999998</v>
      </c>
      <c r="V11" s="45">
        <v>8.25</v>
      </c>
      <c r="W11" s="45">
        <v>0</v>
      </c>
      <c r="X11" s="45">
        <v>10.55</v>
      </c>
      <c r="Y11" s="76">
        <v>5</v>
      </c>
      <c r="Z11" s="45">
        <v>1</v>
      </c>
      <c r="AA11" s="45">
        <v>6.45</v>
      </c>
      <c r="AB11" s="45">
        <v>4</v>
      </c>
      <c r="AC11" s="45">
        <v>3.45</v>
      </c>
      <c r="AD11" s="76">
        <v>20</v>
      </c>
      <c r="AE11" s="45">
        <v>3</v>
      </c>
      <c r="AF11" s="45">
        <v>6.4</v>
      </c>
      <c r="AG11" s="45">
        <v>0</v>
      </c>
      <c r="AH11" s="45">
        <v>9.4</v>
      </c>
      <c r="AI11" s="83">
        <v>15</v>
      </c>
    </row>
    <row r="12" spans="1:39" ht="12.75" customHeight="1" x14ac:dyDescent="0.2">
      <c r="A12" s="84" t="s">
        <v>254</v>
      </c>
      <c r="B12" s="73" t="s">
        <v>476</v>
      </c>
      <c r="C12" s="73">
        <v>0</v>
      </c>
      <c r="D12" s="73" t="s">
        <v>293</v>
      </c>
      <c r="E12" s="73" t="s">
        <v>276</v>
      </c>
      <c r="F12" s="73" t="s">
        <v>334</v>
      </c>
      <c r="G12" s="66"/>
      <c r="H12" s="74">
        <v>10</v>
      </c>
      <c r="I12" s="45">
        <v>39.200000000000003</v>
      </c>
      <c r="J12" s="45"/>
      <c r="K12" s="45"/>
      <c r="L12" s="45"/>
      <c r="M12" s="45"/>
      <c r="N12" s="45"/>
      <c r="O12" s="45"/>
      <c r="P12" s="75">
        <v>2</v>
      </c>
      <c r="Q12" s="45">
        <v>8.6</v>
      </c>
      <c r="R12" s="45">
        <v>0</v>
      </c>
      <c r="S12" s="45">
        <v>10.6</v>
      </c>
      <c r="T12" s="76">
        <v>10</v>
      </c>
      <c r="U12" s="45">
        <v>1.6</v>
      </c>
      <c r="V12" s="45">
        <v>7.15</v>
      </c>
      <c r="W12" s="45">
        <v>0</v>
      </c>
      <c r="X12" s="45">
        <v>8.75</v>
      </c>
      <c r="Y12" s="76">
        <v>15</v>
      </c>
      <c r="Z12" s="45">
        <v>2.2999999999999998</v>
      </c>
      <c r="AA12" s="45">
        <v>7.1500000000000012</v>
      </c>
      <c r="AB12" s="45">
        <v>0</v>
      </c>
      <c r="AC12" s="45">
        <v>9.4500000000000011</v>
      </c>
      <c r="AD12" s="76">
        <v>11</v>
      </c>
      <c r="AE12" s="45">
        <v>3</v>
      </c>
      <c r="AF12" s="45">
        <v>7.4</v>
      </c>
      <c r="AG12" s="45">
        <v>0</v>
      </c>
      <c r="AH12" s="45">
        <v>10.4</v>
      </c>
      <c r="AI12" s="83">
        <v>8</v>
      </c>
    </row>
    <row r="13" spans="1:39" ht="12.75" customHeight="1" x14ac:dyDescent="0.2">
      <c r="A13" s="84" t="s">
        <v>255</v>
      </c>
      <c r="B13" s="73" t="s">
        <v>477</v>
      </c>
      <c r="C13" s="73">
        <v>0</v>
      </c>
      <c r="D13" s="73" t="s">
        <v>296</v>
      </c>
      <c r="E13" s="73" t="s">
        <v>276</v>
      </c>
      <c r="F13" s="73" t="s">
        <v>334</v>
      </c>
      <c r="G13" s="66"/>
      <c r="H13" s="74">
        <v>4</v>
      </c>
      <c r="I13" s="45">
        <v>42.3</v>
      </c>
      <c r="J13" s="45"/>
      <c r="K13" s="45"/>
      <c r="L13" s="45"/>
      <c r="M13" s="45"/>
      <c r="N13" s="45"/>
      <c r="O13" s="45"/>
      <c r="P13" s="75">
        <v>2</v>
      </c>
      <c r="Q13" s="45">
        <v>8.65</v>
      </c>
      <c r="R13" s="45">
        <v>0</v>
      </c>
      <c r="S13" s="45">
        <v>10.65</v>
      </c>
      <c r="T13" s="76">
        <v>9</v>
      </c>
      <c r="U13" s="45">
        <v>2.2999999999999998</v>
      </c>
      <c r="V13" s="45">
        <v>8.4499999999999993</v>
      </c>
      <c r="W13" s="45">
        <v>0</v>
      </c>
      <c r="X13" s="45">
        <v>10.75</v>
      </c>
      <c r="Y13" s="76">
        <v>4</v>
      </c>
      <c r="Z13" s="45">
        <v>2.2000000000000002</v>
      </c>
      <c r="AA13" s="45">
        <v>7.6999999999999984</v>
      </c>
      <c r="AB13" s="45">
        <v>0</v>
      </c>
      <c r="AC13" s="45">
        <v>9.8999999999999986</v>
      </c>
      <c r="AD13" s="76">
        <v>7</v>
      </c>
      <c r="AE13" s="45">
        <v>3.2</v>
      </c>
      <c r="AF13" s="45">
        <v>7.8</v>
      </c>
      <c r="AG13" s="45">
        <v>0</v>
      </c>
      <c r="AH13" s="45">
        <v>11</v>
      </c>
      <c r="AI13" s="83"/>
    </row>
    <row r="14" spans="1:39" ht="12.75" customHeight="1" x14ac:dyDescent="0.2">
      <c r="A14" s="84" t="s">
        <v>256</v>
      </c>
      <c r="B14" s="73" t="s">
        <v>478</v>
      </c>
      <c r="C14" s="73">
        <v>0</v>
      </c>
      <c r="D14" s="73" t="s">
        <v>296</v>
      </c>
      <c r="E14" s="73" t="s">
        <v>276</v>
      </c>
      <c r="F14" s="73" t="s">
        <v>334</v>
      </c>
      <c r="G14" s="66"/>
      <c r="H14" s="74">
        <v>9</v>
      </c>
      <c r="I14" s="45">
        <v>40.249999999999993</v>
      </c>
      <c r="J14" s="45"/>
      <c r="K14" s="45"/>
      <c r="L14" s="45"/>
      <c r="M14" s="45"/>
      <c r="N14" s="45"/>
      <c r="O14" s="45"/>
      <c r="P14" s="75">
        <v>2</v>
      </c>
      <c r="Q14" s="45">
        <v>8.4499999999999993</v>
      </c>
      <c r="R14" s="45">
        <v>0</v>
      </c>
      <c r="S14" s="45">
        <v>10.45</v>
      </c>
      <c r="T14" s="76">
        <v>11</v>
      </c>
      <c r="U14" s="45">
        <v>1.6</v>
      </c>
      <c r="V14" s="45">
        <v>8.75</v>
      </c>
      <c r="W14" s="45">
        <v>0</v>
      </c>
      <c r="X14" s="45">
        <v>10.35</v>
      </c>
      <c r="Y14" s="76">
        <v>7</v>
      </c>
      <c r="Z14" s="45">
        <v>2.2000000000000002</v>
      </c>
      <c r="AA14" s="45">
        <v>5.8499999999999988</v>
      </c>
      <c r="AB14" s="45">
        <v>0</v>
      </c>
      <c r="AC14" s="45">
        <v>8.0499999999999989</v>
      </c>
      <c r="AD14" s="76">
        <v>16</v>
      </c>
      <c r="AE14" s="45">
        <v>3.2</v>
      </c>
      <c r="AF14" s="45">
        <v>8.1999999999999993</v>
      </c>
      <c r="AG14" s="45">
        <v>0</v>
      </c>
      <c r="AH14" s="45">
        <v>11.399999999999999</v>
      </c>
      <c r="AI14" s="67"/>
    </row>
    <row r="15" spans="1:39" ht="12.75" customHeight="1" x14ac:dyDescent="0.2">
      <c r="A15" s="84" t="s">
        <v>257</v>
      </c>
      <c r="B15" s="73" t="s">
        <v>479</v>
      </c>
      <c r="C15" s="73">
        <v>0</v>
      </c>
      <c r="D15" s="73" t="s">
        <v>296</v>
      </c>
      <c r="E15" s="73" t="s">
        <v>276</v>
      </c>
      <c r="F15" s="73" t="s">
        <v>334</v>
      </c>
      <c r="G15" s="66"/>
      <c r="H15" s="74">
        <v>6</v>
      </c>
      <c r="I15" s="45">
        <v>41.800000000000004</v>
      </c>
      <c r="J15" s="45"/>
      <c r="K15" s="45"/>
      <c r="L15" s="45"/>
      <c r="M15" s="45"/>
      <c r="N15" s="45"/>
      <c r="O15" s="45"/>
      <c r="P15" s="75">
        <v>2</v>
      </c>
      <c r="Q15" s="45">
        <v>7.95</v>
      </c>
      <c r="R15" s="45">
        <v>0</v>
      </c>
      <c r="S15" s="45">
        <v>9.9499999999999993</v>
      </c>
      <c r="T15" s="76">
        <v>17</v>
      </c>
      <c r="U15" s="45">
        <v>1.6</v>
      </c>
      <c r="V15" s="45">
        <v>8.3000000000000007</v>
      </c>
      <c r="W15" s="45">
        <v>0</v>
      </c>
      <c r="X15" s="45">
        <v>9.9</v>
      </c>
      <c r="Y15" s="76">
        <v>8</v>
      </c>
      <c r="Z15" s="45">
        <v>2.9</v>
      </c>
      <c r="AA15" s="45">
        <v>8.5500000000000007</v>
      </c>
      <c r="AB15" s="45">
        <v>0</v>
      </c>
      <c r="AC15" s="45">
        <v>11.450000000000001</v>
      </c>
      <c r="AD15" s="76">
        <v>1</v>
      </c>
      <c r="AE15" s="45">
        <v>3.2</v>
      </c>
      <c r="AF15" s="45">
        <v>7.3</v>
      </c>
      <c r="AG15" s="45">
        <v>0</v>
      </c>
      <c r="AH15" s="45">
        <v>10.5</v>
      </c>
      <c r="AI15" s="117" t="s">
        <v>13</v>
      </c>
    </row>
    <row r="16" spans="1:39" s="113" customFormat="1" ht="12.75" customHeight="1" x14ac:dyDescent="0.2">
      <c r="A16" s="91" t="s">
        <v>258</v>
      </c>
      <c r="B16" s="73" t="s">
        <v>480</v>
      </c>
      <c r="C16" s="73">
        <v>0</v>
      </c>
      <c r="D16" s="73" t="s">
        <v>296</v>
      </c>
      <c r="E16" s="73" t="s">
        <v>276</v>
      </c>
      <c r="F16" s="73" t="s">
        <v>334</v>
      </c>
      <c r="G16" s="66"/>
      <c r="H16" s="74">
        <v>7</v>
      </c>
      <c r="I16" s="45">
        <v>41</v>
      </c>
      <c r="J16" s="45"/>
      <c r="K16" s="45"/>
      <c r="L16" s="45"/>
      <c r="M16" s="45"/>
      <c r="N16" s="45"/>
      <c r="O16" s="45"/>
      <c r="P16" s="75">
        <v>2</v>
      </c>
      <c r="Q16" s="45">
        <v>8.75</v>
      </c>
      <c r="R16" s="45">
        <v>0</v>
      </c>
      <c r="S16" s="45">
        <v>10.75</v>
      </c>
      <c r="T16" s="76">
        <v>7</v>
      </c>
      <c r="U16" s="45">
        <v>1.6</v>
      </c>
      <c r="V16" s="45">
        <v>7.5499999999999989</v>
      </c>
      <c r="W16" s="45">
        <v>0</v>
      </c>
      <c r="X16" s="45">
        <v>9.1499999999999986</v>
      </c>
      <c r="Y16" s="76">
        <v>13</v>
      </c>
      <c r="Z16" s="45">
        <v>2.8</v>
      </c>
      <c r="AA16" s="45">
        <v>7.8000000000000016</v>
      </c>
      <c r="AB16" s="45">
        <v>0</v>
      </c>
      <c r="AC16" s="45">
        <v>10.600000000000001</v>
      </c>
      <c r="AD16" s="76">
        <v>2</v>
      </c>
      <c r="AE16" s="45">
        <v>3</v>
      </c>
      <c r="AF16" s="45">
        <v>7.5</v>
      </c>
      <c r="AG16" s="45">
        <v>0</v>
      </c>
      <c r="AH16" s="45">
        <v>10.5</v>
      </c>
      <c r="AI16" s="83">
        <v>6</v>
      </c>
    </row>
    <row r="17" spans="1:35" ht="12.75" customHeight="1" x14ac:dyDescent="0.2">
      <c r="A17" s="72" t="s">
        <v>259</v>
      </c>
      <c r="B17" s="73" t="s">
        <v>481</v>
      </c>
      <c r="C17" s="73">
        <v>0</v>
      </c>
      <c r="D17" s="73" t="s">
        <v>296</v>
      </c>
      <c r="E17" s="73" t="s">
        <v>276</v>
      </c>
      <c r="F17" s="73" t="s">
        <v>334</v>
      </c>
      <c r="G17" s="66"/>
      <c r="H17" s="74">
        <v>1</v>
      </c>
      <c r="I17" s="45">
        <v>43</v>
      </c>
      <c r="J17" s="45"/>
      <c r="K17" s="45"/>
      <c r="L17" s="45"/>
      <c r="M17" s="45"/>
      <c r="N17" s="45"/>
      <c r="O17" s="45"/>
      <c r="P17" s="75">
        <v>2</v>
      </c>
      <c r="Q17" s="45">
        <v>8.6999999999999993</v>
      </c>
      <c r="R17" s="45">
        <v>0</v>
      </c>
      <c r="S17" s="45">
        <v>10.7</v>
      </c>
      <c r="T17" s="76">
        <v>8</v>
      </c>
      <c r="U17" s="45">
        <v>2.8</v>
      </c>
      <c r="V17" s="45">
        <v>8.6500000000000021</v>
      </c>
      <c r="W17" s="45">
        <v>0</v>
      </c>
      <c r="X17" s="45">
        <v>11.450000000000001</v>
      </c>
      <c r="Y17" s="76">
        <v>1</v>
      </c>
      <c r="Z17" s="45">
        <v>1.7</v>
      </c>
      <c r="AA17" s="45">
        <v>8.35</v>
      </c>
      <c r="AB17" s="45">
        <v>0</v>
      </c>
      <c r="AC17" s="45">
        <v>10.049999999999999</v>
      </c>
      <c r="AD17" s="76">
        <v>4</v>
      </c>
      <c r="AE17" s="45">
        <v>3</v>
      </c>
      <c r="AF17" s="45">
        <v>7.8000000000000007</v>
      </c>
      <c r="AG17" s="45">
        <v>0</v>
      </c>
      <c r="AH17" s="45">
        <v>10.8</v>
      </c>
      <c r="AI17" s="83">
        <v>3</v>
      </c>
    </row>
    <row r="18" spans="1:35" ht="12.75" customHeight="1" x14ac:dyDescent="0.2">
      <c r="A18" s="72" t="s">
        <v>260</v>
      </c>
      <c r="B18" s="73" t="s">
        <v>482</v>
      </c>
      <c r="C18" s="73">
        <v>0</v>
      </c>
      <c r="D18" s="73" t="s">
        <v>300</v>
      </c>
      <c r="E18" s="73" t="s">
        <v>276</v>
      </c>
      <c r="F18" s="73" t="s">
        <v>334</v>
      </c>
      <c r="G18" s="66"/>
      <c r="H18" s="74">
        <v>2</v>
      </c>
      <c r="I18" s="45">
        <v>42.800000000000004</v>
      </c>
      <c r="J18" s="45"/>
      <c r="K18" s="45"/>
      <c r="L18" s="45"/>
      <c r="M18" s="45"/>
      <c r="N18" s="45"/>
      <c r="O18" s="45"/>
      <c r="P18" s="75">
        <v>2.8</v>
      </c>
      <c r="Q18" s="45">
        <v>9</v>
      </c>
      <c r="R18" s="45">
        <v>0</v>
      </c>
      <c r="S18" s="45">
        <v>11.8</v>
      </c>
      <c r="T18" s="76">
        <v>1</v>
      </c>
      <c r="U18" s="45">
        <v>2.1</v>
      </c>
      <c r="V18" s="45">
        <v>8.4</v>
      </c>
      <c r="W18" s="45">
        <v>0</v>
      </c>
      <c r="X18" s="45">
        <v>10.5</v>
      </c>
      <c r="Y18" s="76">
        <v>6</v>
      </c>
      <c r="Z18" s="45">
        <v>2.2999999999999998</v>
      </c>
      <c r="AA18" s="45">
        <v>7.6000000000000005</v>
      </c>
      <c r="AB18" s="45">
        <v>0</v>
      </c>
      <c r="AC18" s="45">
        <v>9.9</v>
      </c>
      <c r="AD18" s="76">
        <v>5</v>
      </c>
      <c r="AE18" s="45">
        <v>3.3</v>
      </c>
      <c r="AF18" s="45">
        <v>7.3000000000000016</v>
      </c>
      <c r="AG18" s="45">
        <v>0</v>
      </c>
      <c r="AH18" s="45">
        <v>10.600000000000001</v>
      </c>
      <c r="AI18" s="83">
        <v>5</v>
      </c>
    </row>
    <row r="19" spans="1:35" ht="12.75" customHeight="1" x14ac:dyDescent="0.2">
      <c r="A19" s="72" t="s">
        <v>261</v>
      </c>
      <c r="B19" s="73" t="s">
        <v>483</v>
      </c>
      <c r="C19" s="73">
        <v>0</v>
      </c>
      <c r="D19" s="73" t="s">
        <v>300</v>
      </c>
      <c r="E19" s="73" t="s">
        <v>276</v>
      </c>
      <c r="F19" s="73" t="s">
        <v>334</v>
      </c>
      <c r="G19" s="66"/>
      <c r="H19" s="74">
        <v>8</v>
      </c>
      <c r="I19" s="45">
        <v>40.700000000000003</v>
      </c>
      <c r="J19" s="45"/>
      <c r="K19" s="45"/>
      <c r="L19" s="45"/>
      <c r="M19" s="45"/>
      <c r="N19" s="45"/>
      <c r="O19" s="45"/>
      <c r="P19" s="75">
        <v>2</v>
      </c>
      <c r="Q19" s="45">
        <v>8.25</v>
      </c>
      <c r="R19" s="45">
        <v>0</v>
      </c>
      <c r="S19" s="45">
        <v>10.25</v>
      </c>
      <c r="T19" s="76">
        <v>14</v>
      </c>
      <c r="U19" s="45">
        <v>2.1</v>
      </c>
      <c r="V19" s="45">
        <v>7.75</v>
      </c>
      <c r="W19" s="45">
        <v>0</v>
      </c>
      <c r="X19" s="45">
        <v>9.85</v>
      </c>
      <c r="Y19" s="76">
        <v>9</v>
      </c>
      <c r="Z19" s="45">
        <v>2.8</v>
      </c>
      <c r="AA19" s="45">
        <v>7.1000000000000005</v>
      </c>
      <c r="AB19" s="45">
        <v>0</v>
      </c>
      <c r="AC19" s="45">
        <v>9.9</v>
      </c>
      <c r="AD19" s="76">
        <v>5</v>
      </c>
      <c r="AE19" s="45">
        <v>3.3</v>
      </c>
      <c r="AF19" s="45">
        <v>7.4000000000000012</v>
      </c>
      <c r="AG19" s="45">
        <v>0</v>
      </c>
      <c r="AH19" s="45">
        <v>10.700000000000001</v>
      </c>
      <c r="AI19" s="83">
        <v>4</v>
      </c>
    </row>
    <row r="20" spans="1:35" ht="12.75" customHeight="1" x14ac:dyDescent="0.2">
      <c r="A20" s="72" t="s">
        <v>262</v>
      </c>
      <c r="B20" s="73" t="s">
        <v>484</v>
      </c>
      <c r="C20" s="73">
        <v>0</v>
      </c>
      <c r="D20" s="73" t="s">
        <v>300</v>
      </c>
      <c r="E20" s="73" t="s">
        <v>276</v>
      </c>
      <c r="F20" s="73" t="s">
        <v>334</v>
      </c>
      <c r="G20" s="66"/>
      <c r="H20" s="74">
        <v>13</v>
      </c>
      <c r="I20" s="45">
        <v>38.1</v>
      </c>
      <c r="J20" s="45"/>
      <c r="K20" s="45"/>
      <c r="L20" s="45"/>
      <c r="M20" s="45"/>
      <c r="N20" s="45"/>
      <c r="O20" s="45"/>
      <c r="P20" s="75">
        <v>2</v>
      </c>
      <c r="Q20" s="45">
        <v>8.1999999999999993</v>
      </c>
      <c r="R20" s="45">
        <v>0</v>
      </c>
      <c r="S20" s="45">
        <v>10.199999999999999</v>
      </c>
      <c r="T20" s="76">
        <v>16</v>
      </c>
      <c r="U20" s="45">
        <v>1.8</v>
      </c>
      <c r="V20" s="45">
        <v>6.6500000000000012</v>
      </c>
      <c r="W20" s="45">
        <v>0</v>
      </c>
      <c r="X20" s="45">
        <v>8.4500000000000011</v>
      </c>
      <c r="Y20" s="76">
        <v>17</v>
      </c>
      <c r="Z20" s="45">
        <v>2.2000000000000002</v>
      </c>
      <c r="AA20" s="45">
        <v>7.6499999999999995</v>
      </c>
      <c r="AB20" s="45">
        <v>0</v>
      </c>
      <c r="AC20" s="45">
        <v>9.85</v>
      </c>
      <c r="AD20" s="76">
        <v>8</v>
      </c>
      <c r="AE20" s="45">
        <v>3.3</v>
      </c>
      <c r="AF20" s="45">
        <v>6.3000000000000016</v>
      </c>
      <c r="AG20" s="45">
        <v>0</v>
      </c>
      <c r="AH20" s="45">
        <v>9.6000000000000014</v>
      </c>
      <c r="AI20" s="83">
        <v>14</v>
      </c>
    </row>
    <row r="21" spans="1:35" ht="12.75" customHeight="1" x14ac:dyDescent="0.2">
      <c r="A21" s="72" t="s">
        <v>263</v>
      </c>
      <c r="B21" s="73" t="s">
        <v>485</v>
      </c>
      <c r="C21" s="73">
        <v>0</v>
      </c>
      <c r="D21" s="73" t="s">
        <v>304</v>
      </c>
      <c r="E21" s="73" t="s">
        <v>276</v>
      </c>
      <c r="F21" s="73" t="s">
        <v>334</v>
      </c>
      <c r="G21" s="66"/>
      <c r="H21" s="74">
        <v>16</v>
      </c>
      <c r="I21" s="45">
        <v>35.400000000000006</v>
      </c>
      <c r="J21" s="45"/>
      <c r="K21" s="45"/>
      <c r="L21" s="45"/>
      <c r="M21" s="45"/>
      <c r="N21" s="45"/>
      <c r="O21" s="45"/>
      <c r="P21" s="75">
        <v>2.8</v>
      </c>
      <c r="Q21" s="45">
        <v>8.75</v>
      </c>
      <c r="R21" s="45">
        <v>0</v>
      </c>
      <c r="S21" s="45">
        <v>11.55</v>
      </c>
      <c r="T21" s="76">
        <v>2</v>
      </c>
      <c r="U21" s="45">
        <v>1.5</v>
      </c>
      <c r="V21" s="45">
        <v>8.6999999999999993</v>
      </c>
      <c r="W21" s="45">
        <v>4</v>
      </c>
      <c r="X21" s="45">
        <v>6.1999999999999993</v>
      </c>
      <c r="Y21" s="76">
        <v>19</v>
      </c>
      <c r="Z21" s="45">
        <v>3.1</v>
      </c>
      <c r="AA21" s="45">
        <v>5.25</v>
      </c>
      <c r="AB21" s="45">
        <v>0</v>
      </c>
      <c r="AC21" s="45">
        <v>8.35</v>
      </c>
      <c r="AD21" s="76">
        <v>14</v>
      </c>
      <c r="AE21" s="45">
        <v>1.9</v>
      </c>
      <c r="AF21" s="45">
        <v>7.4</v>
      </c>
      <c r="AG21" s="45">
        <v>0</v>
      </c>
      <c r="AH21" s="45">
        <v>9.3000000000000007</v>
      </c>
      <c r="AI21" s="83">
        <v>17</v>
      </c>
    </row>
    <row r="22" spans="1:35" ht="12.75" customHeight="1" x14ac:dyDescent="0.2">
      <c r="A22" s="72" t="s">
        <v>264</v>
      </c>
      <c r="B22" s="73" t="s">
        <v>486</v>
      </c>
      <c r="C22" s="73">
        <v>0</v>
      </c>
      <c r="D22" s="73" t="s">
        <v>308</v>
      </c>
      <c r="E22" s="73" t="s">
        <v>276</v>
      </c>
      <c r="F22" s="73" t="s">
        <v>334</v>
      </c>
      <c r="G22" s="66"/>
      <c r="H22" s="74">
        <v>12</v>
      </c>
      <c r="I22" s="45">
        <v>38.65</v>
      </c>
      <c r="J22" s="45"/>
      <c r="K22" s="45"/>
      <c r="L22" s="45"/>
      <c r="M22" s="45"/>
      <c r="N22" s="45"/>
      <c r="O22" s="45"/>
      <c r="P22" s="75">
        <v>2</v>
      </c>
      <c r="Q22" s="45">
        <v>8.25</v>
      </c>
      <c r="R22" s="45">
        <v>0</v>
      </c>
      <c r="S22" s="45">
        <v>10.25</v>
      </c>
      <c r="T22" s="76">
        <v>14</v>
      </c>
      <c r="U22" s="45">
        <v>2.1</v>
      </c>
      <c r="V22" s="45">
        <v>7.75</v>
      </c>
      <c r="W22" s="45">
        <v>0</v>
      </c>
      <c r="X22" s="45">
        <v>9.85</v>
      </c>
      <c r="Y22" s="76">
        <v>9</v>
      </c>
      <c r="Z22" s="45">
        <v>2.2000000000000002</v>
      </c>
      <c r="AA22" s="45">
        <v>6.2499999999999991</v>
      </c>
      <c r="AB22" s="45">
        <v>0</v>
      </c>
      <c r="AC22" s="45">
        <v>8.4499999999999993</v>
      </c>
      <c r="AD22" s="76">
        <v>13</v>
      </c>
      <c r="AE22" s="45">
        <v>3.1</v>
      </c>
      <c r="AF22" s="45">
        <v>7</v>
      </c>
      <c r="AG22" s="45">
        <v>0</v>
      </c>
      <c r="AH22" s="45">
        <v>10.1</v>
      </c>
      <c r="AI22" s="83">
        <v>10</v>
      </c>
    </row>
    <row r="23" spans="1:35" ht="12.75" customHeight="1" x14ac:dyDescent="0.2">
      <c r="A23" s="72" t="s">
        <v>265</v>
      </c>
      <c r="B23" s="73" t="s">
        <v>487</v>
      </c>
      <c r="C23" s="73">
        <v>0</v>
      </c>
      <c r="D23" s="73" t="s">
        <v>308</v>
      </c>
      <c r="E23" s="73" t="s">
        <v>276</v>
      </c>
      <c r="F23" s="73" t="s">
        <v>334</v>
      </c>
      <c r="G23" s="66"/>
      <c r="H23" s="74">
        <v>22</v>
      </c>
      <c r="I23" s="45">
        <v>0</v>
      </c>
      <c r="J23" s="45"/>
      <c r="K23" s="45"/>
      <c r="L23" s="45"/>
      <c r="M23" s="45"/>
      <c r="N23" s="45"/>
      <c r="O23" s="45"/>
      <c r="P23" s="75">
        <v>0</v>
      </c>
      <c r="Q23" s="45">
        <v>0</v>
      </c>
      <c r="R23" s="45">
        <v>0</v>
      </c>
      <c r="S23" s="45">
        <v>0</v>
      </c>
      <c r="T23" s="76">
        <v>21</v>
      </c>
      <c r="U23" s="45">
        <v>0</v>
      </c>
      <c r="V23" s="45">
        <v>0</v>
      </c>
      <c r="W23" s="45">
        <v>0</v>
      </c>
      <c r="X23" s="45">
        <v>0</v>
      </c>
      <c r="Y23" s="76">
        <v>22</v>
      </c>
      <c r="Z23" s="45">
        <v>0</v>
      </c>
      <c r="AA23" s="45">
        <v>0</v>
      </c>
      <c r="AB23" s="45">
        <v>0</v>
      </c>
      <c r="AC23" s="45">
        <v>0</v>
      </c>
      <c r="AD23" s="76">
        <v>22</v>
      </c>
      <c r="AE23" s="45">
        <v>0</v>
      </c>
      <c r="AF23" s="45">
        <v>0</v>
      </c>
      <c r="AG23" s="45">
        <v>0</v>
      </c>
      <c r="AH23" s="45">
        <v>0</v>
      </c>
      <c r="AI23" s="83">
        <v>22</v>
      </c>
    </row>
    <row r="24" spans="1:35" ht="12.75" customHeight="1" x14ac:dyDescent="0.2">
      <c r="A24" s="72" t="s">
        <v>266</v>
      </c>
      <c r="B24" s="73" t="s">
        <v>488</v>
      </c>
      <c r="C24" s="73">
        <v>0</v>
      </c>
      <c r="D24" s="73" t="s">
        <v>308</v>
      </c>
      <c r="E24" s="73" t="s">
        <v>276</v>
      </c>
      <c r="F24" s="73" t="s">
        <v>334</v>
      </c>
      <c r="G24" s="66"/>
      <c r="H24" s="74">
        <v>21</v>
      </c>
      <c r="I24" s="45">
        <v>24.6</v>
      </c>
      <c r="J24" s="45"/>
      <c r="K24" s="45"/>
      <c r="L24" s="45"/>
      <c r="M24" s="45"/>
      <c r="N24" s="45"/>
      <c r="O24" s="45"/>
      <c r="P24" s="75">
        <v>0</v>
      </c>
      <c r="Q24" s="45">
        <v>0</v>
      </c>
      <c r="R24" s="45">
        <v>0</v>
      </c>
      <c r="S24" s="45">
        <v>0</v>
      </c>
      <c r="T24" s="76">
        <v>21</v>
      </c>
      <c r="U24" s="45">
        <v>1.6</v>
      </c>
      <c r="V24" s="45">
        <v>6.65</v>
      </c>
      <c r="W24" s="45">
        <v>0</v>
      </c>
      <c r="X24" s="45">
        <v>8.25</v>
      </c>
      <c r="Y24" s="76">
        <v>18</v>
      </c>
      <c r="Z24" s="45">
        <v>1.2</v>
      </c>
      <c r="AA24" s="45">
        <v>6.5499999999999989</v>
      </c>
      <c r="AB24" s="45">
        <v>0</v>
      </c>
      <c r="AC24" s="45">
        <v>7.7499999999999991</v>
      </c>
      <c r="AD24" s="76">
        <v>18</v>
      </c>
      <c r="AE24" s="45">
        <v>2.9</v>
      </c>
      <c r="AF24" s="45">
        <v>5.7999999999999989</v>
      </c>
      <c r="AG24" s="45">
        <v>0.1</v>
      </c>
      <c r="AH24" s="45">
        <v>8.6</v>
      </c>
      <c r="AI24" s="83">
        <v>19</v>
      </c>
    </row>
    <row r="25" spans="1:35" ht="12.75" customHeight="1" x14ac:dyDescent="0.2">
      <c r="A25" s="72" t="s">
        <v>267</v>
      </c>
      <c r="B25" s="73" t="s">
        <v>489</v>
      </c>
      <c r="C25" s="73">
        <v>0</v>
      </c>
      <c r="D25" s="73" t="s">
        <v>308</v>
      </c>
      <c r="E25" s="73" t="s">
        <v>276</v>
      </c>
      <c r="F25" s="73" t="s">
        <v>334</v>
      </c>
      <c r="G25" s="66"/>
      <c r="H25" s="74">
        <v>11</v>
      </c>
      <c r="I25" s="45">
        <v>38.950000000000003</v>
      </c>
      <c r="J25" s="45"/>
      <c r="K25" s="45"/>
      <c r="L25" s="45"/>
      <c r="M25" s="45"/>
      <c r="N25" s="45"/>
      <c r="O25" s="45"/>
      <c r="P25" s="75">
        <v>2</v>
      </c>
      <c r="Q25" s="45">
        <v>8.8000000000000007</v>
      </c>
      <c r="R25" s="45">
        <v>0</v>
      </c>
      <c r="S25" s="45">
        <v>10.8</v>
      </c>
      <c r="T25" s="76">
        <v>6</v>
      </c>
      <c r="U25" s="45">
        <v>1.6</v>
      </c>
      <c r="V25" s="45">
        <v>7.65</v>
      </c>
      <c r="W25" s="45">
        <v>0</v>
      </c>
      <c r="X25" s="45">
        <v>9.25</v>
      </c>
      <c r="Y25" s="76">
        <v>12</v>
      </c>
      <c r="Z25" s="45">
        <v>2.2000000000000002</v>
      </c>
      <c r="AA25" s="45">
        <v>7.3</v>
      </c>
      <c r="AB25" s="45">
        <v>0</v>
      </c>
      <c r="AC25" s="45">
        <v>9.5</v>
      </c>
      <c r="AD25" s="76">
        <v>10</v>
      </c>
      <c r="AE25" s="45">
        <v>2.9</v>
      </c>
      <c r="AF25" s="45">
        <v>6.5</v>
      </c>
      <c r="AG25" s="45">
        <v>0</v>
      </c>
      <c r="AH25" s="45">
        <v>9.4</v>
      </c>
      <c r="AI25" s="83">
        <v>15</v>
      </c>
    </row>
    <row r="28" spans="1:35" ht="12.75" customHeight="1" x14ac:dyDescent="0.2">
      <c r="A28" s="29" t="s">
        <v>268</v>
      </c>
      <c r="B28" s="73" t="s">
        <v>490</v>
      </c>
      <c r="C28" s="73">
        <v>0</v>
      </c>
      <c r="D28" s="73" t="s">
        <v>277</v>
      </c>
      <c r="E28" s="73" t="s">
        <v>318</v>
      </c>
      <c r="F28" s="73" t="s">
        <v>334</v>
      </c>
      <c r="G28" s="66"/>
      <c r="H28" s="74">
        <v>1</v>
      </c>
      <c r="I28" s="45">
        <v>38.1</v>
      </c>
      <c r="J28" s="45"/>
      <c r="K28" s="45"/>
      <c r="L28" s="45"/>
      <c r="M28" s="45"/>
      <c r="N28" s="45"/>
      <c r="O28" s="45"/>
      <c r="P28" s="75">
        <v>1.8</v>
      </c>
      <c r="Q28" s="45">
        <v>8.15</v>
      </c>
      <c r="R28" s="45">
        <v>0</v>
      </c>
      <c r="S28" s="45">
        <v>9.9500000000000011</v>
      </c>
      <c r="T28" s="76" t="e">
        <v>#N/A</v>
      </c>
      <c r="U28" s="45">
        <v>1.6</v>
      </c>
      <c r="V28" s="45">
        <v>7.9500000000000011</v>
      </c>
      <c r="W28" s="45">
        <v>0</v>
      </c>
      <c r="X28" s="45">
        <v>9.5500000000000007</v>
      </c>
      <c r="Y28" s="76" t="e">
        <v>#N/A</v>
      </c>
      <c r="Z28" s="45">
        <v>2.2000000000000002</v>
      </c>
      <c r="AA28" s="45">
        <v>6.9999999999999991</v>
      </c>
      <c r="AB28" s="45">
        <v>0</v>
      </c>
      <c r="AC28" s="45">
        <v>9.1999999999999993</v>
      </c>
      <c r="AD28" s="76" t="e">
        <v>#N/A</v>
      </c>
      <c r="AE28" s="45">
        <v>3.3</v>
      </c>
      <c r="AF28" s="45">
        <v>6.1000000000000005</v>
      </c>
      <c r="AG28" s="45">
        <v>0</v>
      </c>
      <c r="AH28" s="45">
        <v>9.4</v>
      </c>
    </row>
    <row r="29" spans="1:35" ht="12.75" customHeight="1" x14ac:dyDescent="0.2">
      <c r="A29" s="118" t="s">
        <v>269</v>
      </c>
      <c r="B29" s="73" t="s">
        <v>491</v>
      </c>
      <c r="C29" s="73">
        <v>0</v>
      </c>
      <c r="D29" s="73" t="s">
        <v>492</v>
      </c>
      <c r="E29" s="73" t="s">
        <v>318</v>
      </c>
      <c r="F29" s="73" t="s">
        <v>334</v>
      </c>
      <c r="G29" s="66"/>
      <c r="H29" s="74">
        <v>2</v>
      </c>
      <c r="I29" s="45">
        <v>36.5</v>
      </c>
      <c r="J29" s="45"/>
      <c r="K29" s="45"/>
      <c r="L29" s="45"/>
      <c r="M29" s="45"/>
      <c r="N29" s="45"/>
      <c r="O29" s="45"/>
      <c r="P29" s="75">
        <v>1</v>
      </c>
      <c r="Q29" s="45">
        <v>8.0500000000000007</v>
      </c>
      <c r="R29" s="45">
        <v>0</v>
      </c>
      <c r="S29" s="45">
        <v>9.0500000000000007</v>
      </c>
      <c r="T29" s="76" t="e">
        <v>#N/A</v>
      </c>
      <c r="U29" s="45">
        <v>1.6</v>
      </c>
      <c r="V29" s="45">
        <v>7</v>
      </c>
      <c r="W29" s="45">
        <v>0</v>
      </c>
      <c r="X29" s="45">
        <v>8.6</v>
      </c>
      <c r="Y29" s="76" t="e">
        <v>#N/A</v>
      </c>
      <c r="Z29" s="45">
        <v>1.7</v>
      </c>
      <c r="AA29" s="45">
        <v>7.4499999999999984</v>
      </c>
      <c r="AB29" s="45">
        <v>0</v>
      </c>
      <c r="AC29" s="45">
        <v>9.1499999999999986</v>
      </c>
      <c r="AD29" s="76" t="e">
        <v>#N/A</v>
      </c>
      <c r="AE29" s="45">
        <v>3</v>
      </c>
      <c r="AF29" s="45">
        <v>6.8000000000000007</v>
      </c>
      <c r="AG29" s="45">
        <v>0.1</v>
      </c>
      <c r="AH29" s="45">
        <v>9.7000000000000011</v>
      </c>
    </row>
  </sheetData>
  <sheetProtection password="CE0A" sheet="1" objects="1" scenarios="1"/>
  <mergeCells count="6">
    <mergeCell ref="AE2:AI2"/>
    <mergeCell ref="H2:H3"/>
    <mergeCell ref="I2:I3"/>
    <mergeCell ref="P2:T2"/>
    <mergeCell ref="U2:Y2"/>
    <mergeCell ref="Z2:AD2"/>
  </mergeCells>
  <conditionalFormatting sqref="I4:O4">
    <cfRule type="cellIs" dxfId="6" priority="7" operator="equal">
      <formula>40</formula>
    </cfRule>
  </conditionalFormatting>
  <conditionalFormatting sqref="I5:O25">
    <cfRule type="cellIs" dxfId="5" priority="6" operator="equal">
      <formula>40</formula>
    </cfRule>
  </conditionalFormatting>
  <conditionalFormatting sqref="H4:H25">
    <cfRule type="cellIs" dxfId="4" priority="5" operator="between">
      <formula>1</formula>
      <formula>5</formula>
    </cfRule>
  </conditionalFormatting>
  <conditionalFormatting sqref="A28">
    <cfRule type="expression" dxfId="3" priority="4">
      <formula>($A28="X")</formula>
    </cfRule>
  </conditionalFormatting>
  <conditionalFormatting sqref="A29">
    <cfRule type="expression" dxfId="2" priority="3">
      <formula>($A29="X")</formula>
    </cfRule>
  </conditionalFormatting>
  <conditionalFormatting sqref="I28:O29">
    <cfRule type="cellIs" dxfId="1" priority="2" operator="equal">
      <formula>40</formula>
    </cfRule>
  </conditionalFormatting>
  <conditionalFormatting sqref="H28:H29">
    <cfRule type="cellIs" dxfId="0" priority="1" operator="between">
      <formula>1</formula>
      <formula>5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24 november 2018</oddHeader>
    <oddFooter>&amp;R&amp;"Arial,Cursief"&amp;10&amp;D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4</vt:i4>
      </vt:variant>
    </vt:vector>
  </HeadingPairs>
  <TitlesOfParts>
    <vt:vector size="12" baseType="lpstr">
      <vt:lpstr>Uitslag W1-B1</vt:lpstr>
      <vt:lpstr>Uitslag W1-B2</vt:lpstr>
      <vt:lpstr>Uitslag W2-B1</vt:lpstr>
      <vt:lpstr>Uitslag W2-B2</vt:lpstr>
      <vt:lpstr>Uitslag W3-B1</vt:lpstr>
      <vt:lpstr>Uitslag W3-B2</vt:lpstr>
      <vt:lpstr>Uitslag W4-B1</vt:lpstr>
      <vt:lpstr>Uitslag W4-B2</vt:lpstr>
      <vt:lpstr>'Uitslag W1-B1'!Afdrukbereik</vt:lpstr>
      <vt:lpstr>'Uitslag W1-B2'!Afdrukbereik</vt:lpstr>
      <vt:lpstr>'Uitslag W2-B2'!Afdrukbereik</vt:lpstr>
      <vt:lpstr>'Uitslag W4-B1'!Afdrukbereik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dcterms:created xsi:type="dcterms:W3CDTF">2018-11-25T18:39:38Z</dcterms:created>
  <dcterms:modified xsi:type="dcterms:W3CDTF">2018-12-13T08:31:42Z</dcterms:modified>
</cp:coreProperties>
</file>