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85" activeTab="0"/>
  </bookViews>
  <sheets>
    <sheet name="Telstaat" sheetId="1" r:id="rId1"/>
  </sheets>
  <externalReferences>
    <externalReference r:id="rId4"/>
  </externalReferences>
  <definedNames>
    <definedName name="_xlnm.Print_Area" localSheetId="0">'Telstaat'!$A$1:$R$42</definedName>
  </definedNames>
  <calcPr fullCalcOnLoad="1"/>
</workbook>
</file>

<file path=xl/sharedStrings.xml><?xml version="1.0" encoding="utf-8"?>
<sst xmlns="http://schemas.openxmlformats.org/spreadsheetml/2006/main" count="218" uniqueCount="60">
  <si>
    <t>Telstaat</t>
  </si>
  <si>
    <t>Tumbling</t>
  </si>
  <si>
    <t>Trampoline</t>
  </si>
  <si>
    <t>Plankoline/ plank-kast</t>
  </si>
  <si>
    <t>Tramp.-kast</t>
  </si>
  <si>
    <t>Tramp.-pegases</t>
  </si>
  <si>
    <t>Vereniging</t>
  </si>
  <si>
    <t>Plaats</t>
  </si>
  <si>
    <t>Leeftijdscategorie</t>
  </si>
  <si>
    <t>Niveau</t>
  </si>
  <si>
    <t>Aantal</t>
  </si>
  <si>
    <t>Swift 1</t>
  </si>
  <si>
    <t>Assendelft</t>
  </si>
  <si>
    <t>mini's</t>
  </si>
  <si>
    <t>N3</t>
  </si>
  <si>
    <t>LH 2</t>
  </si>
  <si>
    <t>Krommenie</t>
  </si>
  <si>
    <t>N2</t>
  </si>
  <si>
    <t>Ilpenstein 1</t>
  </si>
  <si>
    <t>Ilpendam</t>
  </si>
  <si>
    <t>Swift 2</t>
  </si>
  <si>
    <t>Wilskracht 1</t>
  </si>
  <si>
    <t>Landsmeer</t>
  </si>
  <si>
    <t>LH 1</t>
  </si>
  <si>
    <t>N1</t>
  </si>
  <si>
    <t>Brinio 2</t>
  </si>
  <si>
    <t>Monnickendam</t>
  </si>
  <si>
    <t>pupillen</t>
  </si>
  <si>
    <t>Ilpenstein 2 meisjes</t>
  </si>
  <si>
    <t>Ilpenstein 3 jongens</t>
  </si>
  <si>
    <t>Sparta 2</t>
  </si>
  <si>
    <t>Broek in Waterland</t>
  </si>
  <si>
    <t>LH 4</t>
  </si>
  <si>
    <t>LH 8</t>
  </si>
  <si>
    <t>Swift 3</t>
  </si>
  <si>
    <t xml:space="preserve">Wilskracht 2 </t>
  </si>
  <si>
    <t>Swift 4</t>
  </si>
  <si>
    <t>LH 3</t>
  </si>
  <si>
    <t>turn(st)ers</t>
  </si>
  <si>
    <t>LH 7</t>
  </si>
  <si>
    <t>Ilpenstein 4</t>
  </si>
  <si>
    <t>LH 6</t>
  </si>
  <si>
    <t>Wilskracht 3</t>
  </si>
  <si>
    <t>Gymnet</t>
  </si>
  <si>
    <t>Purmerend</t>
  </si>
  <si>
    <t>SPARTA 1</t>
  </si>
  <si>
    <t>Swift 5</t>
  </si>
  <si>
    <t>LH 9</t>
  </si>
  <si>
    <t>Brinio 1</t>
  </si>
  <si>
    <t>LH 5</t>
  </si>
  <si>
    <t>Verenigingsbokaal</t>
  </si>
  <si>
    <t>Punten</t>
  </si>
  <si>
    <t>Aantal toestellen</t>
  </si>
  <si>
    <t xml:space="preserve">Gem. score </t>
  </si>
  <si>
    <t>Brinio</t>
  </si>
  <si>
    <t>Sparta</t>
  </si>
  <si>
    <t>Swift</t>
  </si>
  <si>
    <t>Lycurgus Hygiëa</t>
  </si>
  <si>
    <t>Ilpenstein</t>
  </si>
  <si>
    <t>Wilskracht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</si>
</sst>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8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indexed="52"/>
      <name val="Calibri"/>
      <family val="2"/>
    </font>
    <font>
      <sz val="10"/>
      <color indexed="40"/>
      <name val="Arial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7"/>
      <name val="Calibri"/>
      <family val="2"/>
    </font>
    <font>
      <sz val="11"/>
      <color indexed="60"/>
      <name val="Calibri"/>
      <family val="2"/>
    </font>
    <font>
      <b/>
      <sz val="10"/>
      <color indexed="50"/>
      <name val="Arial"/>
      <family val="2"/>
    </font>
    <font>
      <b/>
      <sz val="11"/>
      <color indexed="50"/>
      <name val="Calibri"/>
      <family val="2"/>
    </font>
    <font>
      <sz val="10"/>
      <color indexed="50"/>
      <name val="Arial"/>
      <family val="2"/>
    </font>
    <font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</font>
    <font>
      <sz val="11"/>
      <color theme="3" tint="0.39998000860214233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1"/>
      <color rgb="FF3E2F99"/>
      <name val="Calibri"/>
      <family val="2"/>
    </font>
    <font>
      <sz val="11"/>
      <color rgb="FFFF9933"/>
      <name val="Calibri"/>
      <family val="2"/>
    </font>
    <font>
      <sz val="10"/>
      <color rgb="FF00B0F0"/>
      <name val="Arial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b/>
      <sz val="10"/>
      <color rgb="FFFF9933"/>
      <name val="Arial"/>
      <family val="2"/>
    </font>
    <font>
      <b/>
      <sz val="11"/>
      <color rgb="FFFF9933"/>
      <name val="Calibri"/>
      <family val="2"/>
    </font>
    <font>
      <sz val="10"/>
      <color rgb="FFFF9933"/>
      <name val="Arial"/>
      <family val="2"/>
    </font>
    <font>
      <sz val="11"/>
      <color rgb="FF33CC33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  <font>
      <sz val="11"/>
      <color theme="6" tint="-0.24997000396251678"/>
      <name val="Calibri"/>
      <family val="2"/>
    </font>
    <font>
      <b/>
      <sz val="10"/>
      <color rgb="FF99CC00"/>
      <name val="Arial"/>
      <family val="2"/>
    </font>
    <font>
      <b/>
      <sz val="11"/>
      <color rgb="FF99CC00"/>
      <name val="Calibri"/>
      <family val="2"/>
    </font>
    <font>
      <sz val="10"/>
      <color rgb="FF99CC00"/>
      <name val="Arial"/>
      <family val="2"/>
    </font>
    <font>
      <sz val="10"/>
      <color rgb="FF009900"/>
      <name val="Arial"/>
      <family val="2"/>
    </font>
    <font>
      <sz val="11"/>
      <color rgb="FF009900"/>
      <name val="Calibri"/>
      <family val="2"/>
    </font>
    <font>
      <sz val="11"/>
      <color rgb="FF00B050"/>
      <name val="Calibri"/>
      <family val="2"/>
    </font>
    <font>
      <sz val="10"/>
      <color rgb="FF006600"/>
      <name val="Arial"/>
      <family val="2"/>
    </font>
    <font>
      <sz val="11"/>
      <color rgb="FF006600"/>
      <name val="Calibri"/>
      <family val="2"/>
    </font>
    <font>
      <b/>
      <i/>
      <sz val="11"/>
      <color rgb="FF00B050"/>
      <name val="Calibri"/>
      <family val="2"/>
    </font>
    <font>
      <sz val="11"/>
      <color theme="6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CFE72"/>
        <bgColor indexed="64"/>
      </patternFill>
    </fill>
    <fill>
      <patternFill patternType="solid">
        <fgColor rgb="FFF76F09"/>
        <bgColor indexed="64"/>
      </patternFill>
    </fill>
    <fill>
      <patternFill patternType="solid">
        <fgColor rgb="FFF57AC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29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1" fillId="31" borderId="7" applyNumberFormat="0" applyFont="0" applyAlignment="0" applyProtection="0"/>
    <xf numFmtId="0" fontId="52" fillId="32" borderId="0" applyNumberFormat="0" applyBorder="0" applyAlignment="0" applyProtection="0"/>
    <xf numFmtId="9" fontId="41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64" fontId="0" fillId="14" borderId="11" xfId="0" applyNumberFormat="1" applyFill="1" applyBorder="1" applyAlignment="1">
      <alignment/>
    </xf>
    <xf numFmtId="0" fontId="19" fillId="14" borderId="13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wrapText="1"/>
    </xf>
    <xf numFmtId="0" fontId="19" fillId="34" borderId="13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19" fillId="35" borderId="13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19" fillId="33" borderId="17" xfId="0" applyFon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164" fontId="0" fillId="14" borderId="15" xfId="0" applyNumberFormat="1" applyFill="1" applyBorder="1" applyAlignment="1">
      <alignment/>
    </xf>
    <xf numFmtId="0" fontId="19" fillId="14" borderId="18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19" fillId="34" borderId="18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 quotePrefix="1">
      <alignment horizontal="center" wrapText="1"/>
    </xf>
    <xf numFmtId="0" fontId="19" fillId="35" borderId="18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 quotePrefix="1">
      <alignment horizontal="center" wrapText="1"/>
    </xf>
    <xf numFmtId="0" fontId="19" fillId="36" borderId="18" xfId="0" applyFont="1" applyFill="1" applyBorder="1" applyAlignment="1">
      <alignment/>
    </xf>
    <xf numFmtId="0" fontId="0" fillId="37" borderId="18" xfId="0" applyFill="1" applyBorder="1" applyAlignment="1">
      <alignment/>
    </xf>
    <xf numFmtId="0" fontId="58" fillId="0" borderId="19" xfId="55" applyFont="1" applyBorder="1">
      <alignment/>
      <protection/>
    </xf>
    <xf numFmtId="0" fontId="59" fillId="0" borderId="19" xfId="0" applyFont="1" applyBorder="1" applyAlignment="1">
      <alignment horizontal="left"/>
    </xf>
    <xf numFmtId="0" fontId="58" fillId="0" borderId="20" xfId="55" applyFont="1" applyBorder="1">
      <alignment/>
      <protection/>
    </xf>
    <xf numFmtId="0" fontId="0" fillId="0" borderId="20" xfId="0" applyBorder="1" applyAlignment="1" applyProtection="1">
      <alignment/>
      <protection locked="0"/>
    </xf>
    <xf numFmtId="0" fontId="19" fillId="38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0" fillId="0" borderId="19" xfId="0" applyFont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19" xfId="55" applyFont="1" applyBorder="1">
      <alignment/>
      <protection/>
    </xf>
    <xf numFmtId="0" fontId="62" fillId="0" borderId="13" xfId="0" applyFont="1" applyBorder="1" applyAlignment="1" applyProtection="1">
      <alignment/>
      <protection locked="0"/>
    </xf>
    <xf numFmtId="0" fontId="61" fillId="0" borderId="18" xfId="55" applyFont="1" applyBorder="1">
      <alignment/>
      <protection/>
    </xf>
    <xf numFmtId="0" fontId="0" fillId="0" borderId="18" xfId="0" applyBorder="1" applyAlignment="1" applyProtection="1">
      <alignment/>
      <protection locked="0"/>
    </xf>
    <xf numFmtId="0" fontId="19" fillId="38" borderId="18" xfId="0" applyFont="1" applyFill="1" applyBorder="1" applyAlignment="1">
      <alignment horizontal="center"/>
    </xf>
    <xf numFmtId="0" fontId="63" fillId="0" borderId="19" xfId="0" applyFont="1" applyBorder="1" applyAlignment="1" applyProtection="1">
      <alignment/>
      <protection locked="0"/>
    </xf>
    <xf numFmtId="0" fontId="63" fillId="0" borderId="21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62" fillId="0" borderId="19" xfId="0" applyFont="1" applyBorder="1" applyAlignment="1" applyProtection="1">
      <alignment/>
      <protection locked="0"/>
    </xf>
    <xf numFmtId="0" fontId="63" fillId="0" borderId="16" xfId="0" applyFont="1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Border="1" applyAlignment="1">
      <alignment/>
    </xf>
    <xf numFmtId="0" fontId="61" fillId="0" borderId="20" xfId="55" applyFont="1" applyBorder="1">
      <alignment/>
      <protection/>
    </xf>
    <xf numFmtId="0" fontId="61" fillId="39" borderId="20" xfId="55" applyFont="1" applyFill="1" applyBorder="1">
      <alignment/>
      <protection/>
    </xf>
    <xf numFmtId="0" fontId="0" fillId="39" borderId="20" xfId="0" applyFill="1" applyBorder="1" applyAlignment="1" applyProtection="1">
      <alignment/>
      <protection locked="0"/>
    </xf>
    <xf numFmtId="0" fontId="19" fillId="39" borderId="20" xfId="0" applyFont="1" applyFill="1" applyBorder="1" applyAlignment="1">
      <alignment horizontal="center"/>
    </xf>
    <xf numFmtId="0" fontId="64" fillId="0" borderId="19" xfId="0" applyFont="1" applyBorder="1" applyAlignment="1" applyProtection="1">
      <alignment/>
      <protection locked="0"/>
    </xf>
    <xf numFmtId="0" fontId="64" fillId="0" borderId="21" xfId="0" applyFont="1" applyBorder="1" applyAlignment="1">
      <alignment/>
    </xf>
    <xf numFmtId="0" fontId="65" fillId="0" borderId="19" xfId="55" applyFont="1" applyBorder="1">
      <alignment/>
      <protection/>
    </xf>
    <xf numFmtId="0" fontId="66" fillId="0" borderId="13" xfId="0" applyFont="1" applyBorder="1" applyAlignment="1" applyProtection="1">
      <alignment/>
      <protection locked="0"/>
    </xf>
    <xf numFmtId="0" fontId="65" fillId="0" borderId="23" xfId="55" applyFont="1" applyBorder="1">
      <alignment/>
      <protection/>
    </xf>
    <xf numFmtId="0" fontId="0" fillId="0" borderId="23" xfId="0" applyBorder="1" applyAlignment="1" applyProtection="1">
      <alignment/>
      <protection locked="0"/>
    </xf>
    <xf numFmtId="0" fontId="19" fillId="38" borderId="23" xfId="0" applyFont="1" applyFill="1" applyBorder="1" applyAlignment="1">
      <alignment horizontal="center"/>
    </xf>
    <xf numFmtId="0" fontId="64" fillId="0" borderId="24" xfId="0" applyFont="1" applyBorder="1" applyAlignment="1">
      <alignment/>
    </xf>
    <xf numFmtId="0" fontId="57" fillId="0" borderId="19" xfId="55" applyFont="1" applyBorder="1">
      <alignment/>
      <protection/>
    </xf>
    <xf numFmtId="0" fontId="67" fillId="0" borderId="19" xfId="0" applyFont="1" applyBorder="1" applyAlignment="1">
      <alignment horizontal="left"/>
    </xf>
    <xf numFmtId="0" fontId="57" fillId="0" borderId="25" xfId="55" applyFont="1" applyBorder="1">
      <alignment/>
      <protection/>
    </xf>
    <xf numFmtId="0" fontId="0" fillId="0" borderId="25" xfId="0" applyBorder="1" applyAlignment="1" applyProtection="1">
      <alignment/>
      <protection locked="0"/>
    </xf>
    <xf numFmtId="0" fontId="19" fillId="38" borderId="26" xfId="0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0" fontId="67" fillId="0" borderId="19" xfId="0" applyFont="1" applyBorder="1" applyAlignment="1" applyProtection="1">
      <alignment horizontal="left"/>
      <protection locked="0"/>
    </xf>
    <xf numFmtId="0" fontId="57" fillId="0" borderId="18" xfId="55" applyFont="1" applyBorder="1">
      <alignment/>
      <protection/>
    </xf>
    <xf numFmtId="0" fontId="19" fillId="38" borderId="19" xfId="0" applyFont="1" applyFill="1" applyBorder="1" applyAlignment="1">
      <alignment horizontal="center"/>
    </xf>
    <xf numFmtId="0" fontId="68" fillId="0" borderId="19" xfId="0" applyFont="1" applyBorder="1" applyAlignment="1" applyProtection="1">
      <alignment horizontal="left"/>
      <protection locked="0"/>
    </xf>
    <xf numFmtId="0" fontId="68" fillId="0" borderId="19" xfId="0" applyFont="1" applyFill="1" applyBorder="1" applyAlignment="1" applyProtection="1">
      <alignment horizontal="left"/>
      <protection locked="0"/>
    </xf>
    <xf numFmtId="0" fontId="67" fillId="0" borderId="21" xfId="0" applyFont="1" applyBorder="1" applyAlignment="1">
      <alignment/>
    </xf>
    <xf numFmtId="0" fontId="57" fillId="0" borderId="20" xfId="55" applyFont="1" applyBorder="1">
      <alignment/>
      <protection/>
    </xf>
    <xf numFmtId="0" fontId="57" fillId="39" borderId="20" xfId="55" applyFont="1" applyFill="1" applyBorder="1">
      <alignment/>
      <protection/>
    </xf>
    <xf numFmtId="0" fontId="69" fillId="0" borderId="19" xfId="55" applyFont="1" applyBorder="1">
      <alignment/>
      <protection/>
    </xf>
    <xf numFmtId="0" fontId="70" fillId="0" borderId="19" xfId="0" applyFont="1" applyBorder="1" applyAlignment="1" applyProtection="1">
      <alignment horizontal="left"/>
      <protection locked="0"/>
    </xf>
    <xf numFmtId="0" fontId="69" fillId="0" borderId="18" xfId="55" applyFont="1" applyBorder="1">
      <alignment/>
      <protection/>
    </xf>
    <xf numFmtId="0" fontId="0" fillId="0" borderId="17" xfId="0" applyBorder="1" applyAlignment="1" applyProtection="1">
      <alignment/>
      <protection locked="0"/>
    </xf>
    <xf numFmtId="0" fontId="19" fillId="38" borderId="17" xfId="0" applyFont="1" applyFill="1" applyBorder="1" applyAlignment="1">
      <alignment horizontal="center"/>
    </xf>
    <xf numFmtId="0" fontId="71" fillId="0" borderId="17" xfId="55" applyFont="1" applyBorder="1">
      <alignment/>
      <protection/>
    </xf>
    <xf numFmtId="0" fontId="71" fillId="0" borderId="19" xfId="55" applyFont="1" applyBorder="1">
      <alignment/>
      <protection/>
    </xf>
    <xf numFmtId="0" fontId="0" fillId="0" borderId="19" xfId="0" applyFill="1" applyBorder="1" applyAlignment="1">
      <alignment/>
    </xf>
    <xf numFmtId="0" fontId="71" fillId="0" borderId="18" xfId="55" applyFont="1" applyBorder="1">
      <alignment/>
      <protection/>
    </xf>
    <xf numFmtId="0" fontId="70" fillId="0" borderId="19" xfId="0" applyFont="1" applyBorder="1" applyAlignment="1" applyProtection="1">
      <alignment/>
      <protection locked="0"/>
    </xf>
    <xf numFmtId="0" fontId="69" fillId="0" borderId="20" xfId="55" applyFont="1" applyBorder="1">
      <alignment/>
      <protection/>
    </xf>
    <xf numFmtId="0" fontId="71" fillId="0" borderId="20" xfId="55" applyFont="1" applyBorder="1">
      <alignment/>
      <protection/>
    </xf>
    <xf numFmtId="0" fontId="19" fillId="38" borderId="27" xfId="0" applyFont="1" applyFill="1" applyBorder="1" applyAlignment="1">
      <alignment horizontal="center"/>
    </xf>
    <xf numFmtId="0" fontId="71" fillId="39" borderId="20" xfId="55" applyFont="1" applyFill="1" applyBorder="1">
      <alignment/>
      <protection/>
    </xf>
    <xf numFmtId="0" fontId="72" fillId="0" borderId="19" xfId="0" applyFont="1" applyFill="1" applyBorder="1" applyAlignment="1" applyProtection="1">
      <alignment/>
      <protection locked="0"/>
    </xf>
    <xf numFmtId="0" fontId="67" fillId="0" borderId="19" xfId="0" applyFont="1" applyBorder="1" applyAlignment="1" applyProtection="1">
      <alignment/>
      <protection locked="0"/>
    </xf>
    <xf numFmtId="0" fontId="73" fillId="0" borderId="19" xfId="55" applyFont="1" applyBorder="1">
      <alignment/>
      <protection/>
    </xf>
    <xf numFmtId="0" fontId="74" fillId="0" borderId="19" xfId="0" applyFont="1" applyBorder="1" applyAlignment="1">
      <alignment/>
    </xf>
    <xf numFmtId="0" fontId="74" fillId="0" borderId="19" xfId="0" applyFont="1" applyBorder="1" applyAlignment="1" applyProtection="1">
      <alignment horizontal="left"/>
      <protection locked="0"/>
    </xf>
    <xf numFmtId="0" fontId="73" fillId="0" borderId="18" xfId="55" applyFont="1" applyBorder="1">
      <alignment/>
      <protection/>
    </xf>
    <xf numFmtId="0" fontId="73" fillId="39" borderId="18" xfId="55" applyFont="1" applyFill="1" applyBorder="1">
      <alignment/>
      <protection/>
    </xf>
    <xf numFmtId="0" fontId="0" fillId="39" borderId="18" xfId="0" applyFill="1" applyBorder="1" applyAlignment="1" applyProtection="1">
      <alignment/>
      <protection locked="0"/>
    </xf>
    <xf numFmtId="0" fontId="19" fillId="39" borderId="18" xfId="0" applyFont="1" applyFill="1" applyBorder="1" applyAlignment="1">
      <alignment horizontal="center"/>
    </xf>
    <xf numFmtId="0" fontId="75" fillId="0" borderId="18" xfId="0" applyFont="1" applyBorder="1" applyAlignment="1">
      <alignment/>
    </xf>
    <xf numFmtId="0" fontId="67" fillId="0" borderId="18" xfId="0" applyFont="1" applyBorder="1" applyAlignment="1" applyProtection="1">
      <alignment/>
      <protection locked="0"/>
    </xf>
    <xf numFmtId="0" fontId="73" fillId="0" borderId="20" xfId="55" applyFont="1" applyBorder="1">
      <alignment/>
      <protection/>
    </xf>
    <xf numFmtId="0" fontId="68" fillId="0" borderId="18" xfId="0" applyFont="1" applyBorder="1" applyAlignment="1" applyProtection="1">
      <alignment horizontal="left"/>
      <protection locked="0"/>
    </xf>
    <xf numFmtId="0" fontId="76" fillId="0" borderId="19" xfId="55" applyFont="1" applyBorder="1">
      <alignment/>
      <protection/>
    </xf>
    <xf numFmtId="0" fontId="77" fillId="0" borderId="19" xfId="0" applyFont="1" applyBorder="1" applyAlignment="1">
      <alignment/>
    </xf>
    <xf numFmtId="0" fontId="77" fillId="0" borderId="19" xfId="0" applyFont="1" applyBorder="1" applyAlignment="1" applyProtection="1">
      <alignment/>
      <protection locked="0"/>
    </xf>
    <xf numFmtId="0" fontId="78" fillId="39" borderId="18" xfId="55" applyFont="1" applyFill="1" applyBorder="1">
      <alignment/>
      <protection/>
    </xf>
    <xf numFmtId="1" fontId="72" fillId="39" borderId="18" xfId="0" applyNumberFormat="1" applyFont="1" applyFill="1" applyBorder="1" applyAlignment="1" applyProtection="1">
      <alignment horizontal="center"/>
      <protection locked="0"/>
    </xf>
    <xf numFmtId="0" fontId="78" fillId="0" borderId="19" xfId="55" applyFont="1" applyBorder="1">
      <alignment/>
      <protection/>
    </xf>
    <xf numFmtId="0" fontId="67" fillId="0" borderId="17" xfId="0" applyFont="1" applyBorder="1" applyAlignment="1">
      <alignment/>
    </xf>
    <xf numFmtId="0" fontId="78" fillId="0" borderId="20" xfId="55" applyFont="1" applyBorder="1">
      <alignment/>
      <protection/>
    </xf>
    <xf numFmtId="0" fontId="19" fillId="38" borderId="13" xfId="0" applyFont="1" applyFill="1" applyBorder="1" applyAlignment="1">
      <alignment horizontal="center"/>
    </xf>
    <xf numFmtId="1" fontId="72" fillId="39" borderId="20" xfId="0" applyNumberFormat="1" applyFont="1" applyFill="1" applyBorder="1" applyAlignment="1" applyProtection="1">
      <alignment horizontal="center"/>
      <protection locked="0"/>
    </xf>
    <xf numFmtId="0" fontId="79" fillId="0" borderId="19" xfId="55" applyFont="1" applyBorder="1">
      <alignment/>
      <protection/>
    </xf>
    <xf numFmtId="0" fontId="80" fillId="0" borderId="19" xfId="0" applyFont="1" applyBorder="1" applyAlignment="1">
      <alignment/>
    </xf>
    <xf numFmtId="0" fontId="80" fillId="0" borderId="19" xfId="0" applyFont="1" applyBorder="1" applyAlignment="1" applyProtection="1">
      <alignment/>
      <protection locked="0"/>
    </xf>
    <xf numFmtId="0" fontId="79" fillId="0" borderId="17" xfId="55" applyFont="1" applyBorder="1">
      <alignment/>
      <protection/>
    </xf>
    <xf numFmtId="1" fontId="72" fillId="39" borderId="17" xfId="0" applyNumberFormat="1" applyFont="1" applyFill="1" applyBorder="1" applyAlignment="1" applyProtection="1">
      <alignment horizontal="center"/>
      <protection locked="0"/>
    </xf>
    <xf numFmtId="0" fontId="81" fillId="39" borderId="17" xfId="0" applyFont="1" applyFill="1" applyBorder="1" applyAlignment="1" applyProtection="1">
      <alignment/>
      <protection locked="0"/>
    </xf>
    <xf numFmtId="0" fontId="19" fillId="39" borderId="17" xfId="0" applyFont="1" applyFill="1" applyBorder="1" applyAlignment="1">
      <alignment horizontal="center"/>
    </xf>
    <xf numFmtId="0" fontId="19" fillId="38" borderId="25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19" fillId="0" borderId="19" xfId="0" applyFont="1" applyBorder="1" applyAlignment="1" applyProtection="1">
      <alignment/>
      <protection locked="0"/>
    </xf>
    <xf numFmtId="1" fontId="72" fillId="39" borderId="19" xfId="0" applyNumberFormat="1" applyFont="1" applyFill="1" applyBorder="1" applyAlignment="1" applyProtection="1">
      <alignment horizontal="center"/>
      <protection locked="0"/>
    </xf>
    <xf numFmtId="0" fontId="81" fillId="39" borderId="19" xfId="0" applyFont="1" applyFill="1" applyBorder="1" applyAlignment="1" applyProtection="1">
      <alignment/>
      <protection locked="0"/>
    </xf>
    <xf numFmtId="0" fontId="19" fillId="39" borderId="19" xfId="0" applyFont="1" applyFill="1" applyBorder="1" applyAlignment="1">
      <alignment horizontal="center"/>
    </xf>
    <xf numFmtId="0" fontId="81" fillId="0" borderId="17" xfId="0" applyFont="1" applyBorder="1" applyAlignment="1">
      <alignment/>
    </xf>
    <xf numFmtId="0" fontId="79" fillId="0" borderId="18" xfId="55" applyFont="1" applyBorder="1">
      <alignment/>
      <protection/>
    </xf>
    <xf numFmtId="0" fontId="19" fillId="0" borderId="18" xfId="0" applyFont="1" applyBorder="1" applyAlignment="1" applyProtection="1">
      <alignment/>
      <protection locked="0"/>
    </xf>
    <xf numFmtId="0" fontId="79" fillId="0" borderId="20" xfId="55" applyFont="1" applyBorder="1">
      <alignment/>
      <protection/>
    </xf>
    <xf numFmtId="0" fontId="19" fillId="0" borderId="20" xfId="0" applyFont="1" applyBorder="1" applyAlignment="1" applyProtection="1">
      <alignment/>
      <protection locked="0"/>
    </xf>
    <xf numFmtId="0" fontId="79" fillId="39" borderId="20" xfId="55" applyFont="1" applyFill="1" applyBorder="1">
      <alignment/>
      <protection/>
    </xf>
    <xf numFmtId="0" fontId="19" fillId="39" borderId="20" xfId="0" applyFont="1" applyFill="1" applyBorder="1" applyAlignment="1" applyProtection="1">
      <alignment/>
      <protection locked="0"/>
    </xf>
    <xf numFmtId="0" fontId="81" fillId="39" borderId="20" xfId="0" applyFont="1" applyFill="1" applyBorder="1" applyAlignment="1" applyProtection="1">
      <alignment/>
      <protection locked="0"/>
    </xf>
    <xf numFmtId="0" fontId="82" fillId="0" borderId="19" xfId="55" applyFont="1" applyBorder="1">
      <alignment/>
      <protection/>
    </xf>
    <xf numFmtId="0" fontId="83" fillId="0" borderId="19" xfId="0" applyFont="1" applyBorder="1" applyAlignment="1">
      <alignment/>
    </xf>
    <xf numFmtId="0" fontId="83" fillId="0" borderId="19" xfId="0" applyFont="1" applyBorder="1" applyAlignment="1" applyProtection="1">
      <alignment/>
      <protection locked="0"/>
    </xf>
    <xf numFmtId="0" fontId="82" fillId="0" borderId="18" xfId="55" applyFont="1" applyBorder="1">
      <alignment/>
      <protection/>
    </xf>
    <xf numFmtId="0" fontId="82" fillId="39" borderId="18" xfId="55" applyFont="1" applyFill="1" applyBorder="1">
      <alignment/>
      <protection/>
    </xf>
    <xf numFmtId="0" fontId="19" fillId="39" borderId="18" xfId="0" applyFont="1" applyFill="1" applyBorder="1" applyAlignment="1" applyProtection="1">
      <alignment/>
      <protection locked="0"/>
    </xf>
    <xf numFmtId="0" fontId="81" fillId="39" borderId="18" xfId="0" applyFont="1" applyFill="1" applyBorder="1" applyAlignment="1" applyProtection="1">
      <alignment/>
      <protection locked="0"/>
    </xf>
    <xf numFmtId="1" fontId="81" fillId="39" borderId="19" xfId="0" applyNumberFormat="1" applyFont="1" applyFill="1" applyBorder="1" applyAlignment="1" applyProtection="1">
      <alignment horizontal="center"/>
      <protection locked="0"/>
    </xf>
    <xf numFmtId="0" fontId="84" fillId="39" borderId="19" xfId="0" applyFont="1" applyFill="1" applyBorder="1" applyAlignment="1" applyProtection="1">
      <alignment/>
      <protection locked="0"/>
    </xf>
    <xf numFmtId="0" fontId="85" fillId="39" borderId="19" xfId="0" applyFont="1" applyFill="1" applyBorder="1" applyAlignment="1" applyProtection="1">
      <alignment/>
      <protection locked="0"/>
    </xf>
    <xf numFmtId="0" fontId="85" fillId="0" borderId="17" xfId="0" applyFont="1" applyBorder="1" applyAlignment="1">
      <alignment/>
    </xf>
    <xf numFmtId="0" fontId="19" fillId="0" borderId="19" xfId="0" applyFont="1" applyFill="1" applyBorder="1" applyAlignment="1" applyProtection="1">
      <alignment/>
      <protection locked="0"/>
    </xf>
    <xf numFmtId="0" fontId="85" fillId="39" borderId="19" xfId="0" applyFont="1" applyFill="1" applyBorder="1" applyAlignment="1">
      <alignment horizontal="center"/>
    </xf>
    <xf numFmtId="0" fontId="85" fillId="39" borderId="19" xfId="0" applyFont="1" applyFill="1" applyBorder="1" applyAlignment="1">
      <alignment/>
    </xf>
    <xf numFmtId="0" fontId="19" fillId="39" borderId="19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39" borderId="19" xfId="0" applyFill="1" applyBorder="1" applyAlignment="1">
      <alignment horizontal="center"/>
    </xf>
    <xf numFmtId="0" fontId="0" fillId="39" borderId="19" xfId="0" applyFill="1" applyBorder="1" applyAlignment="1">
      <alignment/>
    </xf>
    <xf numFmtId="0" fontId="82" fillId="0" borderId="0" xfId="55" applyFont="1" applyBorder="1">
      <alignment/>
      <protection/>
    </xf>
    <xf numFmtId="0" fontId="83" fillId="0" borderId="0" xfId="0" applyFont="1" applyBorder="1" applyAlignment="1">
      <alignment/>
    </xf>
    <xf numFmtId="0" fontId="83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8" xfId="0" applyBorder="1" applyAlignment="1" applyProtection="1">
      <alignment/>
      <protection/>
    </xf>
    <xf numFmtId="0" fontId="19" fillId="0" borderId="29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164" fontId="19" fillId="0" borderId="13" xfId="0" applyNumberFormat="1" applyFont="1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2" fontId="19" fillId="0" borderId="13" xfId="0" applyNumberFormat="1" applyFont="1" applyBorder="1" applyAlignment="1" applyProtection="1">
      <alignment/>
      <protection/>
    </xf>
    <xf numFmtId="0" fontId="19" fillId="38" borderId="13" xfId="0" applyFont="1" applyFill="1" applyBorder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64" fontId="19" fillId="0" borderId="17" xfId="0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2" fontId="19" fillId="0" borderId="17" xfId="0" applyNumberFormat="1" applyFont="1" applyBorder="1" applyAlignment="1" applyProtection="1">
      <alignment/>
      <protection/>
    </xf>
    <xf numFmtId="0" fontId="19" fillId="38" borderId="17" xfId="0" applyFont="1" applyFill="1" applyBorder="1" applyAlignment="1" applyProtection="1">
      <alignment/>
      <protection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22" xfId="0" applyBorder="1" applyAlignment="1" applyProtection="1">
      <alignment/>
      <protection/>
    </xf>
    <xf numFmtId="0" fontId="19" fillId="0" borderId="22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2" fontId="19" fillId="0" borderId="0" xfId="0" applyNumberFormat="1" applyFont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/>
      <protection/>
    </xf>
    <xf numFmtId="164" fontId="19" fillId="0" borderId="18" xfId="0" applyNumberFormat="1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2" fontId="19" fillId="0" borderId="15" xfId="0" applyNumberFormat="1" applyFont="1" applyBorder="1" applyAlignment="1" applyProtection="1">
      <alignment/>
      <protection/>
    </xf>
    <xf numFmtId="0" fontId="19" fillId="38" borderId="18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2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ingfestijn%20telstaat%20en%20inschrijvingen%20per%20categorie%20rayo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staat"/>
      <sheetName val="Categorie"/>
      <sheetName val="Inschrijvingen"/>
      <sheetName val="Jurybrief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3" sqref="K33"/>
    </sheetView>
  </sheetViews>
  <sheetFormatPr defaultColWidth="9.140625" defaultRowHeight="15"/>
  <cols>
    <col min="1" max="1" width="21.140625" style="0" bestFit="1" customWidth="1"/>
    <col min="2" max="2" width="21.140625" style="0" hidden="1" customWidth="1"/>
    <col min="3" max="3" width="17.28125" style="0" bestFit="1" customWidth="1"/>
    <col min="4" max="4" width="7.28125" style="2" bestFit="1" customWidth="1"/>
    <col min="5" max="5" width="10.00390625" style="0" bestFit="1" customWidth="1"/>
    <col min="6" max="6" width="6.28125" style="3" bestFit="1" customWidth="1"/>
    <col min="7" max="7" width="7.28125" style="2" bestFit="1" customWidth="1"/>
    <col min="8" max="8" width="11.00390625" style="0" bestFit="1" customWidth="1"/>
    <col min="9" max="9" width="6.28125" style="4" bestFit="1" customWidth="1"/>
    <col min="10" max="10" width="7.28125" style="0" bestFit="1" customWidth="1"/>
    <col min="11" max="11" width="11.00390625" style="0" customWidth="1"/>
    <col min="12" max="12" width="6.28125" style="4" bestFit="1" customWidth="1"/>
    <col min="13" max="13" width="7.28125" style="2" bestFit="1" customWidth="1"/>
    <col min="14" max="14" width="9.8515625" style="0" customWidth="1"/>
    <col min="15" max="15" width="6.28125" style="4" bestFit="1" customWidth="1"/>
    <col min="16" max="16" width="7.28125" style="2" bestFit="1" customWidth="1"/>
    <col min="17" max="17" width="10.140625" style="0" customWidth="1"/>
    <col min="18" max="18" width="6.421875" style="4" customWidth="1"/>
    <col min="19" max="19" width="6.7109375" style="0" hidden="1" customWidth="1"/>
  </cols>
  <sheetData>
    <row r="1" spans="1:19" ht="15">
      <c r="A1" s="1" t="s">
        <v>0</v>
      </c>
      <c r="S1">
        <f>SUM(S5:S92)</f>
        <v>0</v>
      </c>
    </row>
    <row r="3" spans="1:19" ht="31.5" customHeight="1">
      <c r="A3" s="5"/>
      <c r="B3" s="6"/>
      <c r="C3" s="7"/>
      <c r="D3" s="8"/>
      <c r="E3" s="9" t="s">
        <v>1</v>
      </c>
      <c r="F3" s="10"/>
      <c r="G3" s="11"/>
      <c r="H3" s="12" t="s">
        <v>2</v>
      </c>
      <c r="I3" s="13"/>
      <c r="J3" s="14"/>
      <c r="K3" s="15" t="s">
        <v>3</v>
      </c>
      <c r="L3" s="16"/>
      <c r="M3" s="17"/>
      <c r="N3" s="18" t="s">
        <v>4</v>
      </c>
      <c r="O3" s="19"/>
      <c r="P3" s="20"/>
      <c r="Q3" s="21" t="s">
        <v>5</v>
      </c>
      <c r="R3" s="22"/>
      <c r="S3" s="23"/>
    </row>
    <row r="4" spans="1:19" ht="15">
      <c r="A4" s="24" t="s">
        <v>6</v>
      </c>
      <c r="B4" s="25" t="s">
        <v>7</v>
      </c>
      <c r="C4" s="26" t="s">
        <v>8</v>
      </c>
      <c r="D4" s="27" t="s">
        <v>9</v>
      </c>
      <c r="E4" s="28"/>
      <c r="F4" s="29" t="s">
        <v>7</v>
      </c>
      <c r="G4" s="30" t="s">
        <v>9</v>
      </c>
      <c r="H4" s="31"/>
      <c r="I4" s="32" t="s">
        <v>7</v>
      </c>
      <c r="J4" s="33" t="s">
        <v>9</v>
      </c>
      <c r="K4" s="34"/>
      <c r="L4" s="35" t="s">
        <v>7</v>
      </c>
      <c r="M4" s="36" t="s">
        <v>9</v>
      </c>
      <c r="N4" s="37"/>
      <c r="O4" s="38" t="s">
        <v>7</v>
      </c>
      <c r="P4" s="39" t="s">
        <v>9</v>
      </c>
      <c r="Q4" s="40"/>
      <c r="R4" s="41" t="s">
        <v>7</v>
      </c>
      <c r="S4" s="42" t="s">
        <v>10</v>
      </c>
    </row>
    <row r="5" spans="1:19" ht="15.75" thickBot="1">
      <c r="A5" s="43" t="s">
        <v>11</v>
      </c>
      <c r="B5" s="44" t="s">
        <v>12</v>
      </c>
      <c r="C5" s="44" t="s">
        <v>13</v>
      </c>
      <c r="D5" s="45" t="s">
        <v>14</v>
      </c>
      <c r="E5" s="46">
        <v>84</v>
      </c>
      <c r="F5" s="47">
        <f>RANK(E5,E$5:E$5)</f>
        <v>1</v>
      </c>
      <c r="G5" s="45" t="s">
        <v>14</v>
      </c>
      <c r="H5" s="46">
        <v>82.5</v>
      </c>
      <c r="I5" s="47">
        <f>RANK(H5,H$5:H$5)</f>
        <v>1</v>
      </c>
      <c r="J5" s="45" t="s">
        <v>14</v>
      </c>
      <c r="K5" s="46">
        <v>83.1</v>
      </c>
      <c r="L5" s="47">
        <f>RANK(K5,K$5:K$5)</f>
        <v>1</v>
      </c>
      <c r="M5" s="45" t="s">
        <v>14</v>
      </c>
      <c r="N5" s="46">
        <v>80.2</v>
      </c>
      <c r="O5" s="47">
        <f>RANK(N5,N$5:N$5)</f>
        <v>1</v>
      </c>
      <c r="P5" s="48"/>
      <c r="Q5" s="49"/>
      <c r="R5" s="50"/>
      <c r="S5" s="51">
        <f>COUNT(D5,G5,J5,M5,P5)</f>
        <v>0</v>
      </c>
    </row>
    <row r="6" spans="1:19" ht="15.75" thickTop="1">
      <c r="A6" s="52" t="s">
        <v>15</v>
      </c>
      <c r="B6" s="53" t="s">
        <v>16</v>
      </c>
      <c r="C6" s="53" t="s">
        <v>13</v>
      </c>
      <c r="D6" s="54" t="s">
        <v>17</v>
      </c>
      <c r="E6" s="55">
        <v>74.5</v>
      </c>
      <c r="F6" s="56">
        <f>RANK(E6,E$6:E$9)</f>
        <v>3</v>
      </c>
      <c r="G6" s="54" t="s">
        <v>17</v>
      </c>
      <c r="H6" s="55">
        <v>77.5</v>
      </c>
      <c r="I6" s="56">
        <f>RANK(H6,H$6:H$9)</f>
        <v>3</v>
      </c>
      <c r="J6" s="54" t="s">
        <v>17</v>
      </c>
      <c r="K6" s="55">
        <v>81.5</v>
      </c>
      <c r="L6" s="56">
        <f>RANK(K6,K$6:K$9)</f>
        <v>2</v>
      </c>
      <c r="M6" s="54" t="s">
        <v>17</v>
      </c>
      <c r="N6" s="55">
        <v>75.1</v>
      </c>
      <c r="O6" s="56">
        <f>RANK(N6,N$6:N$9)</f>
        <v>2</v>
      </c>
      <c r="P6" s="48"/>
      <c r="Q6" s="57"/>
      <c r="R6" s="50"/>
      <c r="S6" s="58">
        <f aca="true" t="shared" si="0" ref="S6:S28">COUNT(D6,G6,J6,M6,P6)</f>
        <v>0</v>
      </c>
    </row>
    <row r="7" spans="1:19" ht="15">
      <c r="A7" s="52" t="s">
        <v>18</v>
      </c>
      <c r="B7" s="53" t="s">
        <v>19</v>
      </c>
      <c r="C7" s="53" t="s">
        <v>13</v>
      </c>
      <c r="D7" s="52" t="s">
        <v>17</v>
      </c>
      <c r="E7" s="59">
        <v>90.5</v>
      </c>
      <c r="F7" s="56">
        <f>RANK(E7,E$6:E$9)</f>
        <v>1</v>
      </c>
      <c r="G7" s="52" t="s">
        <v>17</v>
      </c>
      <c r="H7" s="59">
        <v>83.1</v>
      </c>
      <c r="I7" s="56">
        <f>RANK(H7,H$6:H$9)</f>
        <v>1</v>
      </c>
      <c r="J7" s="52" t="s">
        <v>17</v>
      </c>
      <c r="K7" s="59">
        <v>79.5</v>
      </c>
      <c r="L7" s="56">
        <f>RANK(K7,K$6:K$9)</f>
        <v>3</v>
      </c>
      <c r="M7" s="52" t="s">
        <v>17</v>
      </c>
      <c r="N7" s="59">
        <v>81</v>
      </c>
      <c r="O7" s="56">
        <f>RANK(N7,N$6:N$9)</f>
        <v>1</v>
      </c>
      <c r="P7" s="48"/>
      <c r="Q7" s="57"/>
      <c r="R7" s="50"/>
      <c r="S7" s="58">
        <f t="shared" si="0"/>
        <v>0</v>
      </c>
    </row>
    <row r="8" spans="1:21" ht="15">
      <c r="A8" s="52" t="s">
        <v>20</v>
      </c>
      <c r="B8" s="60" t="s">
        <v>12</v>
      </c>
      <c r="C8" s="60" t="s">
        <v>13</v>
      </c>
      <c r="D8" s="52" t="s">
        <v>17</v>
      </c>
      <c r="E8" s="55">
        <v>73.5</v>
      </c>
      <c r="F8" s="56">
        <f>RANK(E8,E$6:E$9)</f>
        <v>4</v>
      </c>
      <c r="G8" s="54" t="s">
        <v>17</v>
      </c>
      <c r="H8" s="55">
        <v>79.8</v>
      </c>
      <c r="I8" s="56">
        <f>RANK(H8,H$6:H$9)</f>
        <v>2</v>
      </c>
      <c r="J8" s="54" t="s">
        <v>17</v>
      </c>
      <c r="K8" s="55">
        <v>81.6</v>
      </c>
      <c r="L8" s="56">
        <f>RANK(K8,K$6:K$9)</f>
        <v>1</v>
      </c>
      <c r="M8" s="54" t="s">
        <v>17</v>
      </c>
      <c r="N8" s="55">
        <v>70</v>
      </c>
      <c r="O8" s="56">
        <f>RANK(N8,N$6:N$9)</f>
        <v>4</v>
      </c>
      <c r="P8" s="48"/>
      <c r="Q8" s="57"/>
      <c r="R8" s="50"/>
      <c r="S8" s="61">
        <f t="shared" si="0"/>
        <v>0</v>
      </c>
      <c r="T8" s="62"/>
      <c r="U8" s="63"/>
    </row>
    <row r="9" spans="1:19" ht="15.75" thickBot="1">
      <c r="A9" s="52" t="s">
        <v>21</v>
      </c>
      <c r="B9" s="60" t="s">
        <v>22</v>
      </c>
      <c r="C9" s="60" t="s">
        <v>13</v>
      </c>
      <c r="D9" s="64" t="s">
        <v>17</v>
      </c>
      <c r="E9" s="46">
        <v>77.5</v>
      </c>
      <c r="F9" s="56">
        <f>RANK(E9,E$6:E$9)</f>
        <v>2</v>
      </c>
      <c r="G9" s="64" t="s">
        <v>17</v>
      </c>
      <c r="H9" s="46">
        <v>76.5</v>
      </c>
      <c r="I9" s="56">
        <f>RANK(H9,H$6:H$9)</f>
        <v>4</v>
      </c>
      <c r="J9" s="65"/>
      <c r="K9" s="66"/>
      <c r="L9" s="67"/>
      <c r="M9" s="64" t="s">
        <v>17</v>
      </c>
      <c r="N9" s="46">
        <v>73</v>
      </c>
      <c r="O9" s="56">
        <f>RANK(N9,N$6:N$9)</f>
        <v>3</v>
      </c>
      <c r="P9" s="48"/>
      <c r="Q9" s="68"/>
      <c r="R9" s="50"/>
      <c r="S9" s="69">
        <f t="shared" si="0"/>
        <v>0</v>
      </c>
    </row>
    <row r="10" spans="1:19" ht="16.5" thickBot="1" thickTop="1">
      <c r="A10" s="70" t="s">
        <v>23</v>
      </c>
      <c r="B10" s="71" t="s">
        <v>16</v>
      </c>
      <c r="C10" s="71" t="s">
        <v>13</v>
      </c>
      <c r="D10" s="72" t="s">
        <v>24</v>
      </c>
      <c r="E10" s="73">
        <v>85.9</v>
      </c>
      <c r="F10" s="74">
        <f>RANK(E10,E$10:E$10)</f>
        <v>1</v>
      </c>
      <c r="G10" s="72" t="s">
        <v>24</v>
      </c>
      <c r="H10" s="73">
        <v>73.4</v>
      </c>
      <c r="I10" s="74">
        <f>RANK(H10,H$10:H$10)</f>
        <v>1</v>
      </c>
      <c r="J10" s="72" t="s">
        <v>24</v>
      </c>
      <c r="K10" s="73">
        <v>85.9</v>
      </c>
      <c r="L10" s="74">
        <f>RANK(K10,K$10:K$10)</f>
        <v>1</v>
      </c>
      <c r="M10" s="72" t="s">
        <v>24</v>
      </c>
      <c r="N10" s="73">
        <v>87.9</v>
      </c>
      <c r="O10" s="74">
        <f>RANK(N10,N$10:N$10)</f>
        <v>1</v>
      </c>
      <c r="P10" s="48"/>
      <c r="Q10" s="68"/>
      <c r="R10" s="50"/>
      <c r="S10" s="75">
        <f t="shared" si="0"/>
        <v>0</v>
      </c>
    </row>
    <row r="11" spans="1:19" ht="15.75" thickTop="1">
      <c r="A11" s="76" t="s">
        <v>25</v>
      </c>
      <c r="B11" s="77" t="s">
        <v>26</v>
      </c>
      <c r="C11" s="77" t="s">
        <v>27</v>
      </c>
      <c r="D11" s="78" t="s">
        <v>14</v>
      </c>
      <c r="E11" s="79">
        <v>83</v>
      </c>
      <c r="F11" s="56">
        <f>RANK(E11,E$11:E$14)</f>
        <v>1</v>
      </c>
      <c r="G11" s="78" t="s">
        <v>14</v>
      </c>
      <c r="H11" s="79">
        <v>76.1</v>
      </c>
      <c r="I11" s="80">
        <f>RANK(H11,H$11:H$14)</f>
        <v>3</v>
      </c>
      <c r="J11" s="78" t="s">
        <v>14</v>
      </c>
      <c r="K11" s="79">
        <v>77.5</v>
      </c>
      <c r="L11" s="80">
        <f>RANK(K11,K$11:K$14)</f>
        <v>1</v>
      </c>
      <c r="M11" s="78" t="s">
        <v>14</v>
      </c>
      <c r="N11" s="79">
        <v>73.5</v>
      </c>
      <c r="O11" s="80">
        <f>RANK(N11,N$11:N$14)</f>
        <v>3</v>
      </c>
      <c r="P11" s="48"/>
      <c r="Q11" s="68"/>
      <c r="R11" s="50"/>
      <c r="S11" s="81">
        <f t="shared" si="0"/>
        <v>0</v>
      </c>
    </row>
    <row r="12" spans="1:19" ht="15">
      <c r="A12" s="76" t="s">
        <v>28</v>
      </c>
      <c r="B12" s="82" t="s">
        <v>19</v>
      </c>
      <c r="C12" s="82" t="s">
        <v>27</v>
      </c>
      <c r="D12" s="83" t="s">
        <v>14</v>
      </c>
      <c r="E12" s="55">
        <v>61</v>
      </c>
      <c r="F12" s="84">
        <f>RANK(E12,E$11:E$14)</f>
        <v>4</v>
      </c>
      <c r="G12" s="83" t="s">
        <v>14</v>
      </c>
      <c r="H12" s="55">
        <v>81.2</v>
      </c>
      <c r="I12" s="84">
        <f>RANK(H12,H$11:H$14)</f>
        <v>2</v>
      </c>
      <c r="J12" s="83" t="s">
        <v>14</v>
      </c>
      <c r="K12" s="55">
        <v>73.6</v>
      </c>
      <c r="L12" s="84">
        <f>RANK(K12,K$11:K$14)</f>
        <v>2</v>
      </c>
      <c r="M12" s="83" t="s">
        <v>14</v>
      </c>
      <c r="N12" s="55">
        <v>68</v>
      </c>
      <c r="O12" s="84">
        <f>RANK(N12,N$11:N$14)</f>
        <v>4</v>
      </c>
      <c r="P12" s="85"/>
      <c r="Q12" s="68"/>
      <c r="R12" s="50"/>
      <c r="S12" s="69">
        <f t="shared" si="0"/>
        <v>0</v>
      </c>
    </row>
    <row r="13" spans="1:19" ht="15">
      <c r="A13" s="76" t="s">
        <v>29</v>
      </c>
      <c r="B13" s="82" t="s">
        <v>19</v>
      </c>
      <c r="C13" s="82" t="s">
        <v>27</v>
      </c>
      <c r="D13" s="76" t="s">
        <v>14</v>
      </c>
      <c r="E13" s="59">
        <v>72.5</v>
      </c>
      <c r="F13" s="84">
        <f>RANK(E13,E$11:E$14)</f>
        <v>2</v>
      </c>
      <c r="G13" s="76" t="s">
        <v>14</v>
      </c>
      <c r="H13" s="59">
        <v>83.7</v>
      </c>
      <c r="I13" s="84">
        <f>RANK(H13,H$11:H$14)</f>
        <v>1</v>
      </c>
      <c r="J13" s="76" t="s">
        <v>14</v>
      </c>
      <c r="K13" s="59">
        <v>72.3</v>
      </c>
      <c r="L13" s="84">
        <f>RANK(K13,K$11:K$14)</f>
        <v>3</v>
      </c>
      <c r="M13" s="76" t="s">
        <v>14</v>
      </c>
      <c r="N13" s="59">
        <v>82</v>
      </c>
      <c r="O13" s="84">
        <f>RANK(N13,N$11:N$14)</f>
        <v>1</v>
      </c>
      <c r="P13" s="86"/>
      <c r="Q13" s="59"/>
      <c r="R13" s="50"/>
      <c r="S13" s="87">
        <f t="shared" si="0"/>
        <v>0</v>
      </c>
    </row>
    <row r="14" spans="1:19" ht="15.75" thickBot="1">
      <c r="A14" s="76" t="s">
        <v>30</v>
      </c>
      <c r="B14" s="82" t="s">
        <v>31</v>
      </c>
      <c r="C14" s="82" t="s">
        <v>27</v>
      </c>
      <c r="D14" s="88" t="s">
        <v>14</v>
      </c>
      <c r="E14" s="46">
        <v>68.5</v>
      </c>
      <c r="F14" s="47">
        <f>RANK(E14,E$11:E$14)</f>
        <v>3</v>
      </c>
      <c r="G14" s="88" t="s">
        <v>14</v>
      </c>
      <c r="H14" s="46">
        <v>66.5</v>
      </c>
      <c r="I14" s="47">
        <f>RANK(H14,H$11:H$14)</f>
        <v>4</v>
      </c>
      <c r="J14" s="89"/>
      <c r="K14" s="66"/>
      <c r="L14" s="67"/>
      <c r="M14" s="88" t="s">
        <v>14</v>
      </c>
      <c r="N14" s="46">
        <v>81.5</v>
      </c>
      <c r="O14" s="47">
        <f>RANK(N14,N$11:N$14)</f>
        <v>2</v>
      </c>
      <c r="P14" s="86"/>
      <c r="Q14" s="59"/>
      <c r="R14" s="50"/>
      <c r="S14" s="87">
        <f t="shared" si="0"/>
        <v>0</v>
      </c>
    </row>
    <row r="15" spans="1:19" ht="15.75" thickTop="1">
      <c r="A15" s="90" t="s">
        <v>32</v>
      </c>
      <c r="B15" s="91" t="s">
        <v>16</v>
      </c>
      <c r="C15" s="91" t="s">
        <v>27</v>
      </c>
      <c r="D15" s="92" t="s">
        <v>17</v>
      </c>
      <c r="E15" s="93">
        <v>83.5</v>
      </c>
      <c r="F15" s="94">
        <f>RANK(E15,E$15:E$18)</f>
        <v>1</v>
      </c>
      <c r="G15" s="95" t="s">
        <v>17</v>
      </c>
      <c r="H15" s="93">
        <v>88.3</v>
      </c>
      <c r="I15" s="80">
        <f>RANK(H15,H$15:H$18)</f>
        <v>1</v>
      </c>
      <c r="J15" s="95" t="s">
        <v>17</v>
      </c>
      <c r="K15" s="93">
        <v>89.4</v>
      </c>
      <c r="L15" s="94">
        <f>RANK(K15,K$15:K$17)</f>
        <v>1</v>
      </c>
      <c r="M15" s="95" t="s">
        <v>17</v>
      </c>
      <c r="N15" s="93">
        <v>88</v>
      </c>
      <c r="O15" s="94">
        <f>RANK(N15,N$15:N$18)</f>
        <v>1</v>
      </c>
      <c r="P15" s="86"/>
      <c r="Q15" s="59"/>
      <c r="R15" s="50"/>
      <c r="S15" s="87">
        <f t="shared" si="0"/>
        <v>0</v>
      </c>
    </row>
    <row r="16" spans="1:19" ht="15">
      <c r="A16" s="90" t="s">
        <v>33</v>
      </c>
      <c r="B16" s="91" t="s">
        <v>16</v>
      </c>
      <c r="C16" s="91" t="s">
        <v>27</v>
      </c>
      <c r="D16" s="90" t="s">
        <v>17</v>
      </c>
      <c r="E16" s="59">
        <v>80.5</v>
      </c>
      <c r="F16" s="94">
        <f>RANK(E16,E$15:E$18)</f>
        <v>2</v>
      </c>
      <c r="G16" s="96" t="s">
        <v>17</v>
      </c>
      <c r="H16" s="59">
        <v>79.8</v>
      </c>
      <c r="I16" s="94">
        <f>RANK(H16,H$15:H$18)</f>
        <v>3</v>
      </c>
      <c r="J16" s="96" t="s">
        <v>17</v>
      </c>
      <c r="K16" s="59">
        <v>87.1</v>
      </c>
      <c r="L16" s="94">
        <f>RANK(K16,K$15:K$17)</f>
        <v>2</v>
      </c>
      <c r="M16" s="96" t="s">
        <v>17</v>
      </c>
      <c r="N16" s="59">
        <v>86</v>
      </c>
      <c r="O16" s="94">
        <f>RANK(N16,N$15:N$18)</f>
        <v>2</v>
      </c>
      <c r="P16" s="97"/>
      <c r="Q16" s="59"/>
      <c r="R16" s="50"/>
      <c r="S16" s="87">
        <f t="shared" si="0"/>
        <v>0</v>
      </c>
    </row>
    <row r="17" spans="1:19" ht="15">
      <c r="A17" s="90" t="s">
        <v>34</v>
      </c>
      <c r="B17" s="91" t="s">
        <v>12</v>
      </c>
      <c r="C17" s="91" t="s">
        <v>27</v>
      </c>
      <c r="D17" s="90" t="s">
        <v>17</v>
      </c>
      <c r="E17" s="55">
        <v>78</v>
      </c>
      <c r="F17" s="94">
        <f>RANK(E17,E$15:E$18)</f>
        <v>3</v>
      </c>
      <c r="G17" s="98" t="s">
        <v>17</v>
      </c>
      <c r="H17" s="55">
        <v>80.5</v>
      </c>
      <c r="I17" s="94">
        <f>RANK(H17,H$15:H$18)</f>
        <v>2</v>
      </c>
      <c r="J17" s="98" t="s">
        <v>17</v>
      </c>
      <c r="K17" s="55">
        <v>86.7</v>
      </c>
      <c r="L17" s="94">
        <f>RANK(K17,K$15:K$17)</f>
        <v>3</v>
      </c>
      <c r="M17" s="98" t="s">
        <v>17</v>
      </c>
      <c r="N17" s="55">
        <v>84</v>
      </c>
      <c r="O17" s="94">
        <f>RANK(N17,N$15:N$18)</f>
        <v>3</v>
      </c>
      <c r="P17" s="86"/>
      <c r="Q17" s="59"/>
      <c r="R17" s="50"/>
      <c r="S17" s="87">
        <f t="shared" si="0"/>
        <v>0</v>
      </c>
    </row>
    <row r="18" spans="1:19" ht="15.75" thickBot="1">
      <c r="A18" s="90" t="s">
        <v>35</v>
      </c>
      <c r="B18" s="99" t="s">
        <v>22</v>
      </c>
      <c r="C18" s="91" t="s">
        <v>27</v>
      </c>
      <c r="D18" s="100" t="s">
        <v>17</v>
      </c>
      <c r="E18" s="46">
        <v>68</v>
      </c>
      <c r="F18" s="94">
        <f>RANK(E18,E$15:E$18)</f>
        <v>4</v>
      </c>
      <c r="G18" s="101" t="s">
        <v>17</v>
      </c>
      <c r="H18" s="46">
        <v>75.8</v>
      </c>
      <c r="I18" s="102">
        <f>RANK(H18,H$15:H$18)</f>
        <v>4</v>
      </c>
      <c r="J18" s="103"/>
      <c r="K18" s="66"/>
      <c r="L18" s="67"/>
      <c r="M18" s="101" t="s">
        <v>17</v>
      </c>
      <c r="N18" s="46">
        <v>65</v>
      </c>
      <c r="O18" s="102">
        <f>RANK(N18,N$15:N$18)</f>
        <v>4</v>
      </c>
      <c r="P18" s="104"/>
      <c r="Q18" s="105"/>
      <c r="R18" s="50"/>
      <c r="S18" s="87">
        <f t="shared" si="0"/>
        <v>0</v>
      </c>
    </row>
    <row r="19" spans="1:19" ht="15.75" thickTop="1">
      <c r="A19" s="106" t="s">
        <v>36</v>
      </c>
      <c r="B19" s="107" t="s">
        <v>12</v>
      </c>
      <c r="C19" s="108" t="s">
        <v>27</v>
      </c>
      <c r="D19" s="109" t="s">
        <v>24</v>
      </c>
      <c r="E19" s="55">
        <v>84.1</v>
      </c>
      <c r="F19" s="56">
        <f>RANK(E19,E$19:E$20)</f>
        <v>2</v>
      </c>
      <c r="G19" s="109" t="s">
        <v>24</v>
      </c>
      <c r="H19" s="55">
        <v>78.9</v>
      </c>
      <c r="I19" s="56">
        <f>RANK(H19,H$19:H$20)</f>
        <v>2</v>
      </c>
      <c r="J19" s="109" t="s">
        <v>24</v>
      </c>
      <c r="K19" s="55">
        <v>81</v>
      </c>
      <c r="L19" s="56">
        <f>RANK(K19,K$19:K$20)</f>
        <v>2</v>
      </c>
      <c r="M19" s="110"/>
      <c r="N19" s="111"/>
      <c r="O19" s="112"/>
      <c r="P19" s="113"/>
      <c r="Q19" s="114"/>
      <c r="R19" s="50"/>
      <c r="S19" s="87">
        <f t="shared" si="0"/>
        <v>0</v>
      </c>
    </row>
    <row r="20" spans="1:19" ht="15.75" thickBot="1">
      <c r="A20" s="106" t="s">
        <v>37</v>
      </c>
      <c r="B20" s="108" t="s">
        <v>16</v>
      </c>
      <c r="C20" s="108" t="s">
        <v>27</v>
      </c>
      <c r="D20" s="115" t="s">
        <v>24</v>
      </c>
      <c r="E20" s="46">
        <v>89.3</v>
      </c>
      <c r="F20" s="56">
        <f>RANK(E20,E$19:E$20)</f>
        <v>1</v>
      </c>
      <c r="G20" s="115" t="s">
        <v>24</v>
      </c>
      <c r="H20" s="46">
        <v>82.8</v>
      </c>
      <c r="I20" s="56">
        <f>RANK(H20,H$19:H$20)</f>
        <v>1</v>
      </c>
      <c r="J20" s="115" t="s">
        <v>24</v>
      </c>
      <c r="K20" s="46">
        <v>85</v>
      </c>
      <c r="L20" s="56">
        <f>RANK(K20,K$19:K$20)</f>
        <v>1</v>
      </c>
      <c r="M20" s="115" t="s">
        <v>24</v>
      </c>
      <c r="N20" s="46">
        <v>88.2</v>
      </c>
      <c r="O20" s="56">
        <f>RANK(N20,N$19:N$20)</f>
        <v>1</v>
      </c>
      <c r="P20" s="116"/>
      <c r="Q20" s="114"/>
      <c r="R20" s="50"/>
      <c r="S20" s="87">
        <f t="shared" si="0"/>
        <v>0</v>
      </c>
    </row>
    <row r="21" spans="1:19" ht="16.5" thickBot="1" thickTop="1">
      <c r="A21" s="117" t="s">
        <v>36</v>
      </c>
      <c r="B21" s="118" t="s">
        <v>12</v>
      </c>
      <c r="C21" s="119" t="s">
        <v>38</v>
      </c>
      <c r="D21" s="120"/>
      <c r="E21" s="111"/>
      <c r="F21" s="112"/>
      <c r="G21" s="120"/>
      <c r="H21" s="111"/>
      <c r="I21" s="112"/>
      <c r="J21" s="120"/>
      <c r="K21" s="111"/>
      <c r="L21" s="112"/>
      <c r="M21" s="121"/>
      <c r="N21" s="111"/>
      <c r="O21" s="112"/>
      <c r="P21" s="122" t="s">
        <v>14</v>
      </c>
      <c r="Q21" s="59">
        <v>79.4</v>
      </c>
      <c r="R21" s="47">
        <f>RANK(Q21,Q$21:Q$22)</f>
        <v>2</v>
      </c>
      <c r="S21" s="123">
        <f t="shared" si="0"/>
        <v>0</v>
      </c>
    </row>
    <row r="22" spans="1:19" ht="16.5" thickBot="1" thickTop="1">
      <c r="A22" s="117" t="s">
        <v>39</v>
      </c>
      <c r="B22" s="118" t="s">
        <v>16</v>
      </c>
      <c r="C22" s="119" t="s">
        <v>38</v>
      </c>
      <c r="D22" s="124" t="s">
        <v>14</v>
      </c>
      <c r="E22" s="46">
        <v>82.4</v>
      </c>
      <c r="F22" s="47">
        <f>RANK(E22,E$22:E$22)</f>
        <v>1</v>
      </c>
      <c r="G22" s="124" t="s">
        <v>14</v>
      </c>
      <c r="H22" s="46">
        <v>78.1</v>
      </c>
      <c r="I22" s="125">
        <f>RANK(H22,H$22:H$22)</f>
        <v>1</v>
      </c>
      <c r="J22" s="124" t="s">
        <v>14</v>
      </c>
      <c r="K22" s="46">
        <v>85.5</v>
      </c>
      <c r="L22" s="47">
        <f>RANK(K22,K$22:K$22)</f>
        <v>1</v>
      </c>
      <c r="M22" s="126"/>
      <c r="N22" s="66"/>
      <c r="O22" s="67"/>
      <c r="P22" s="124" t="s">
        <v>14</v>
      </c>
      <c r="Q22" s="46">
        <v>88.8</v>
      </c>
      <c r="R22" s="47">
        <f>RANK(Q22,Q$21:Q$22)</f>
        <v>1</v>
      </c>
      <c r="S22" s="123">
        <f t="shared" si="0"/>
        <v>0</v>
      </c>
    </row>
    <row r="23" spans="1:19" ht="16.5" thickBot="1" thickTop="1">
      <c r="A23" s="127" t="s">
        <v>40</v>
      </c>
      <c r="B23" s="128" t="s">
        <v>19</v>
      </c>
      <c r="C23" s="129" t="s">
        <v>38</v>
      </c>
      <c r="D23" s="130" t="s">
        <v>17</v>
      </c>
      <c r="E23" s="93">
        <v>88.1</v>
      </c>
      <c r="F23" s="94">
        <f>RANK(E23,E$23:E$26)</f>
        <v>2</v>
      </c>
      <c r="G23" s="130" t="s">
        <v>17</v>
      </c>
      <c r="H23" s="93">
        <v>81.5</v>
      </c>
      <c r="I23" s="84">
        <f>RANK(H23,H$23:H$25)</f>
        <v>1</v>
      </c>
      <c r="J23" s="130" t="s">
        <v>17</v>
      </c>
      <c r="K23" s="93">
        <v>87.5</v>
      </c>
      <c r="L23" s="94">
        <f>RANK(K23,K$23:K$24)</f>
        <v>1</v>
      </c>
      <c r="M23" s="131"/>
      <c r="N23" s="132"/>
      <c r="O23" s="133"/>
      <c r="P23" s="130" t="s">
        <v>17</v>
      </c>
      <c r="Q23" s="93">
        <v>91</v>
      </c>
      <c r="R23" s="134">
        <f>RANK(Q23,Q$23:Q$25)</f>
        <v>2</v>
      </c>
      <c r="S23" s="135">
        <f t="shared" si="0"/>
        <v>0</v>
      </c>
    </row>
    <row r="24" spans="1:19" s="4" customFormat="1" ht="16.5" thickBot="1" thickTop="1">
      <c r="A24" s="127" t="s">
        <v>41</v>
      </c>
      <c r="B24" s="128" t="s">
        <v>16</v>
      </c>
      <c r="C24" s="129" t="s">
        <v>38</v>
      </c>
      <c r="D24" s="127" t="s">
        <v>17</v>
      </c>
      <c r="E24" s="136">
        <v>86.3</v>
      </c>
      <c r="F24" s="94">
        <f>RANK(E24,E$23:E$26)</f>
        <v>3</v>
      </c>
      <c r="G24" s="127" t="s">
        <v>17</v>
      </c>
      <c r="H24" s="136">
        <v>77.3</v>
      </c>
      <c r="I24" s="84">
        <f>RANK(H24,H$23:H$25)</f>
        <v>2</v>
      </c>
      <c r="J24" s="127" t="s">
        <v>17</v>
      </c>
      <c r="K24" s="136">
        <v>87</v>
      </c>
      <c r="L24" s="56">
        <f>RANK(K24,K$23:K$24)</f>
        <v>2</v>
      </c>
      <c r="M24" s="137"/>
      <c r="N24" s="138"/>
      <c r="O24" s="139"/>
      <c r="P24" s="127" t="s">
        <v>17</v>
      </c>
      <c r="Q24" s="136">
        <v>92.8</v>
      </c>
      <c r="R24" s="134">
        <f>RANK(Q24,Q$23:Q$25)</f>
        <v>1</v>
      </c>
      <c r="S24" s="140">
        <f t="shared" si="0"/>
        <v>0</v>
      </c>
    </row>
    <row r="25" spans="1:19" s="4" customFormat="1" ht="16.5" thickBot="1" thickTop="1">
      <c r="A25" s="127" t="s">
        <v>42</v>
      </c>
      <c r="B25" s="128" t="s">
        <v>22</v>
      </c>
      <c r="C25" s="129" t="s">
        <v>38</v>
      </c>
      <c r="D25" s="141" t="s">
        <v>17</v>
      </c>
      <c r="E25" s="142">
        <v>85.9</v>
      </c>
      <c r="F25" s="94">
        <f>RANK(E25,E$23:E$26)</f>
        <v>4</v>
      </c>
      <c r="G25" s="143" t="s">
        <v>17</v>
      </c>
      <c r="H25" s="144">
        <v>74.5</v>
      </c>
      <c r="I25" s="47">
        <f>RANK(H25,H$23:H$25)</f>
        <v>3</v>
      </c>
      <c r="J25" s="145"/>
      <c r="K25" s="146"/>
      <c r="L25" s="133"/>
      <c r="M25" s="126"/>
      <c r="N25" s="147"/>
      <c r="O25" s="67"/>
      <c r="P25" s="143" t="s">
        <v>17</v>
      </c>
      <c r="Q25" s="144">
        <v>83.8</v>
      </c>
      <c r="R25" s="134">
        <f>RANK(Q25,Q$23:Q$25)</f>
        <v>3</v>
      </c>
      <c r="S25" s="140">
        <f t="shared" si="0"/>
        <v>0</v>
      </c>
    </row>
    <row r="26" spans="1:19" ht="16.5" thickBot="1" thickTop="1">
      <c r="A26" s="148" t="s">
        <v>43</v>
      </c>
      <c r="B26" s="149" t="s">
        <v>44</v>
      </c>
      <c r="C26" s="150" t="s">
        <v>38</v>
      </c>
      <c r="D26" s="143" t="s">
        <v>17</v>
      </c>
      <c r="E26" s="144">
        <v>88.4</v>
      </c>
      <c r="F26" s="94">
        <f>RANK(E26,E$23:E$26)</f>
        <v>1</v>
      </c>
      <c r="G26" s="151" t="s">
        <v>24</v>
      </c>
      <c r="H26" s="142">
        <v>78.8</v>
      </c>
      <c r="I26" s="56">
        <f aca="true" t="shared" si="1" ref="I26:I31">RANK(H26,H$26:H$31)</f>
        <v>5</v>
      </c>
      <c r="J26" s="152"/>
      <c r="K26" s="153"/>
      <c r="L26" s="112"/>
      <c r="M26" s="121"/>
      <c r="N26" s="154"/>
      <c r="O26" s="112"/>
      <c r="P26" s="151" t="s">
        <v>24</v>
      </c>
      <c r="Q26" s="142">
        <v>94</v>
      </c>
      <c r="R26" s="56">
        <f aca="true" t="shared" si="2" ref="R26:R31">RANK(Q26,Q$26:Q$31)</f>
        <v>3</v>
      </c>
      <c r="S26" s="140">
        <f t="shared" si="0"/>
        <v>0</v>
      </c>
    </row>
    <row r="27" spans="1:19" s="4" customFormat="1" ht="15.75" thickTop="1">
      <c r="A27" s="148" t="s">
        <v>45</v>
      </c>
      <c r="B27" s="149" t="s">
        <v>31</v>
      </c>
      <c r="C27" s="150" t="s">
        <v>38</v>
      </c>
      <c r="D27" s="151" t="s">
        <v>24</v>
      </c>
      <c r="E27" s="142">
        <v>78.8</v>
      </c>
      <c r="F27" s="56">
        <f>RANK(E27,E$27:E$31)</f>
        <v>5</v>
      </c>
      <c r="G27" s="148" t="s">
        <v>24</v>
      </c>
      <c r="H27" s="136">
        <v>71.6</v>
      </c>
      <c r="I27" s="56">
        <f t="shared" si="1"/>
        <v>6</v>
      </c>
      <c r="J27" s="148" t="s">
        <v>24</v>
      </c>
      <c r="K27" s="136">
        <v>77</v>
      </c>
      <c r="L27" s="56">
        <f>RANK(K27,K$27:K$31)</f>
        <v>4</v>
      </c>
      <c r="M27" s="155"/>
      <c r="N27" s="156"/>
      <c r="O27" s="139"/>
      <c r="P27" s="148" t="s">
        <v>24</v>
      </c>
      <c r="Q27" s="136">
        <v>87.4</v>
      </c>
      <c r="R27" s="56">
        <f t="shared" si="2"/>
        <v>6</v>
      </c>
      <c r="S27" s="140">
        <f t="shared" si="0"/>
        <v>0</v>
      </c>
    </row>
    <row r="28" spans="1:19" s="4" customFormat="1" ht="15">
      <c r="A28" s="148" t="s">
        <v>46</v>
      </c>
      <c r="B28" s="149" t="s">
        <v>12</v>
      </c>
      <c r="C28" s="150" t="s">
        <v>38</v>
      </c>
      <c r="D28" s="148" t="s">
        <v>24</v>
      </c>
      <c r="E28" s="136">
        <v>88.6</v>
      </c>
      <c r="F28" s="56">
        <f>RANK(E28,E$27:E$31)</f>
        <v>2</v>
      </c>
      <c r="G28" s="148" t="s">
        <v>24</v>
      </c>
      <c r="H28" s="136">
        <v>86.9</v>
      </c>
      <c r="I28" s="56">
        <f t="shared" si="1"/>
        <v>1</v>
      </c>
      <c r="J28" s="148" t="s">
        <v>24</v>
      </c>
      <c r="K28" s="136">
        <v>89</v>
      </c>
      <c r="L28" s="56">
        <f>RANK(K28,K$27:K$31)</f>
        <v>1</v>
      </c>
      <c r="M28" s="155"/>
      <c r="N28" s="157"/>
      <c r="O28" s="139"/>
      <c r="P28" s="148" t="s">
        <v>24</v>
      </c>
      <c r="Q28" s="136">
        <v>94.4</v>
      </c>
      <c r="R28" s="56">
        <f t="shared" si="2"/>
        <v>2</v>
      </c>
      <c r="S28" s="158">
        <f t="shared" si="0"/>
        <v>0</v>
      </c>
    </row>
    <row r="29" spans="1:19" s="164" customFormat="1" ht="15">
      <c r="A29" s="148" t="s">
        <v>47</v>
      </c>
      <c r="B29" s="149" t="s">
        <v>16</v>
      </c>
      <c r="C29" s="150" t="s">
        <v>38</v>
      </c>
      <c r="D29" s="148" t="s">
        <v>24</v>
      </c>
      <c r="E29" s="159">
        <v>85.5</v>
      </c>
      <c r="F29" s="56">
        <f>RANK(E29,E$27:E$31)</f>
        <v>3</v>
      </c>
      <c r="G29" s="148" t="s">
        <v>24</v>
      </c>
      <c r="H29" s="159">
        <v>84.4</v>
      </c>
      <c r="I29" s="56">
        <f t="shared" si="1"/>
        <v>2</v>
      </c>
      <c r="J29" s="148" t="s">
        <v>24</v>
      </c>
      <c r="K29" s="159">
        <v>87.5</v>
      </c>
      <c r="L29" s="56">
        <f>RANK(K29,K$27:K$31)</f>
        <v>3</v>
      </c>
      <c r="M29" s="160"/>
      <c r="N29" s="161"/>
      <c r="O29" s="162"/>
      <c r="P29" s="148" t="s">
        <v>24</v>
      </c>
      <c r="Q29" s="159">
        <v>94.8</v>
      </c>
      <c r="R29" s="56">
        <f t="shared" si="2"/>
        <v>1</v>
      </c>
      <c r="S29" s="163"/>
    </row>
    <row r="30" spans="1:18" ht="15">
      <c r="A30" s="148" t="s">
        <v>48</v>
      </c>
      <c r="B30" s="149" t="s">
        <v>26</v>
      </c>
      <c r="C30" s="150" t="s">
        <v>38</v>
      </c>
      <c r="D30" s="148" t="s">
        <v>24</v>
      </c>
      <c r="E30" s="59">
        <v>83.2</v>
      </c>
      <c r="F30" s="56">
        <f>RANK(E30,E$27:E$31)</f>
        <v>4</v>
      </c>
      <c r="G30" s="148" t="s">
        <v>24</v>
      </c>
      <c r="H30" s="59">
        <v>80.8</v>
      </c>
      <c r="I30" s="56">
        <f t="shared" si="1"/>
        <v>4</v>
      </c>
      <c r="J30" s="148" t="s">
        <v>24</v>
      </c>
      <c r="K30" s="59">
        <v>75.5</v>
      </c>
      <c r="L30" s="56">
        <f>RANK(K30,K$27:K$31)</f>
        <v>5</v>
      </c>
      <c r="M30" s="165"/>
      <c r="N30" s="166"/>
      <c r="O30" s="162"/>
      <c r="P30" s="148" t="s">
        <v>24</v>
      </c>
      <c r="Q30" s="59">
        <v>89.6</v>
      </c>
      <c r="R30" s="56">
        <f t="shared" si="2"/>
        <v>5</v>
      </c>
    </row>
    <row r="31" spans="1:18" ht="15">
      <c r="A31" s="148" t="s">
        <v>49</v>
      </c>
      <c r="B31" s="149" t="s">
        <v>16</v>
      </c>
      <c r="C31" s="150" t="s">
        <v>38</v>
      </c>
      <c r="D31" s="148" t="s">
        <v>24</v>
      </c>
      <c r="E31" s="59">
        <v>88.8</v>
      </c>
      <c r="F31" s="56">
        <f>RANK(E31,E$27:E$31)</f>
        <v>1</v>
      </c>
      <c r="G31" s="148" t="s">
        <v>24</v>
      </c>
      <c r="H31" s="59">
        <v>83.7</v>
      </c>
      <c r="I31" s="56">
        <f t="shared" si="1"/>
        <v>3</v>
      </c>
      <c r="J31" s="148" t="s">
        <v>24</v>
      </c>
      <c r="K31" s="59">
        <v>88</v>
      </c>
      <c r="L31" s="56">
        <f>RANK(K31,K$27:K$31)</f>
        <v>2</v>
      </c>
      <c r="M31" s="165"/>
      <c r="N31" s="166"/>
      <c r="O31" s="162"/>
      <c r="P31" s="148" t="s">
        <v>24</v>
      </c>
      <c r="Q31" s="59">
        <v>93.8</v>
      </c>
      <c r="R31" s="56">
        <f t="shared" si="2"/>
        <v>4</v>
      </c>
    </row>
    <row r="32" spans="1:16" ht="15">
      <c r="A32" s="167"/>
      <c r="B32" s="168"/>
      <c r="C32" s="169"/>
      <c r="D32" s="167"/>
      <c r="G32" s="167"/>
      <c r="J32" s="167"/>
      <c r="P32" s="167"/>
    </row>
    <row r="33" spans="1:6" ht="15">
      <c r="A33" s="170" t="s">
        <v>50</v>
      </c>
      <c r="B33" s="171"/>
      <c r="C33" s="171"/>
      <c r="D33" s="172"/>
      <c r="E33" s="173"/>
      <c r="F33" s="4"/>
    </row>
    <row r="34" spans="1:6" ht="45">
      <c r="A34" s="174"/>
      <c r="B34" s="175"/>
      <c r="C34" s="176" t="s">
        <v>51</v>
      </c>
      <c r="D34" s="177" t="s">
        <v>52</v>
      </c>
      <c r="E34" s="177" t="s">
        <v>53</v>
      </c>
      <c r="F34" s="178"/>
    </row>
    <row r="35" spans="1:6" ht="15">
      <c r="A35" s="179" t="s">
        <v>54</v>
      </c>
      <c r="B35" s="180" t="s">
        <v>26</v>
      </c>
      <c r="C35" s="181">
        <f>E11+H11+K11+N11+E30+H30+K30+Q30</f>
        <v>639.2</v>
      </c>
      <c r="D35" s="182">
        <v>8</v>
      </c>
      <c r="E35" s="183">
        <f aca="true" t="shared" si="3" ref="E35:E41">C35/D35</f>
        <v>79.9</v>
      </c>
      <c r="F35" s="184">
        <f>RANK(E35,E$35:E$41)</f>
        <v>4</v>
      </c>
    </row>
    <row r="36" spans="1:6" ht="12.75" customHeight="1">
      <c r="A36" s="185" t="s">
        <v>55</v>
      </c>
      <c r="B36" s="186" t="s">
        <v>31</v>
      </c>
      <c r="C36" s="187">
        <f>E14+H14+N14+E27+H27+K27+Q27</f>
        <v>531.3</v>
      </c>
      <c r="D36" s="188">
        <v>7</v>
      </c>
      <c r="E36" s="189">
        <f t="shared" si="3"/>
        <v>75.89999999999999</v>
      </c>
      <c r="F36" s="190">
        <f aca="true" t="shared" si="4" ref="F36:F41">RANK(E36,E$35:E$41)</f>
        <v>6</v>
      </c>
    </row>
    <row r="37" spans="1:6" ht="12.75" customHeight="1">
      <c r="A37" s="191" t="s">
        <v>56</v>
      </c>
      <c r="B37" s="192" t="s">
        <v>12</v>
      </c>
      <c r="C37" s="193">
        <f>E5+H5+K5+N5+E8+H8+K8+N8+E17+H17+K17+N17+E19+H19+K19+Q21+E28+H28+K28+Q28</f>
        <v>1646.2000000000003</v>
      </c>
      <c r="D37" s="194">
        <v>20</v>
      </c>
      <c r="E37" s="189">
        <f t="shared" si="3"/>
        <v>82.31000000000002</v>
      </c>
      <c r="F37" s="190">
        <f t="shared" si="4"/>
        <v>3</v>
      </c>
    </row>
    <row r="38" spans="1:6" ht="15">
      <c r="A38" s="185" t="s">
        <v>57</v>
      </c>
      <c r="B38" s="186" t="s">
        <v>16</v>
      </c>
      <c r="C38" s="187">
        <f>E6+H6+K6+N6+E10+H10+K10+N10+E15+H15+K15+N15+E16+H16+K16+N16+E20+H20+K20+N20+E22+H22+K22+Q22+E24+H24+K24+Q24+E29+H29+K29+Q29+E31+H31+K31+Q31</f>
        <v>3054.3000000000006</v>
      </c>
      <c r="D38" s="188">
        <v>36</v>
      </c>
      <c r="E38" s="189">
        <f t="shared" si="3"/>
        <v>84.84166666666668</v>
      </c>
      <c r="F38" s="190">
        <f t="shared" si="4"/>
        <v>2</v>
      </c>
    </row>
    <row r="39" spans="1:6" ht="15">
      <c r="A39" s="195" t="s">
        <v>58</v>
      </c>
      <c r="B39" s="186" t="s">
        <v>19</v>
      </c>
      <c r="C39" s="187">
        <f>E7+H7+K7+N7+E12+H12+K12+N12+E13+H13+K13+N13+E23+H23+K23+Q23</f>
        <v>1276.5</v>
      </c>
      <c r="D39" s="188">
        <v>16</v>
      </c>
      <c r="E39" s="189">
        <f t="shared" si="3"/>
        <v>79.78125</v>
      </c>
      <c r="F39" s="190">
        <f t="shared" si="4"/>
        <v>5</v>
      </c>
    </row>
    <row r="40" spans="1:6" ht="15">
      <c r="A40" s="196" t="s">
        <v>43</v>
      </c>
      <c r="B40" s="197" t="s">
        <v>44</v>
      </c>
      <c r="C40" s="187">
        <f>E26+H26+Q26</f>
        <v>261.2</v>
      </c>
      <c r="D40" s="188">
        <v>3</v>
      </c>
      <c r="E40" s="198">
        <f t="shared" si="3"/>
        <v>87.06666666666666</v>
      </c>
      <c r="F40" s="190">
        <f t="shared" si="4"/>
        <v>1</v>
      </c>
    </row>
    <row r="41" spans="1:6" ht="15">
      <c r="A41" s="199" t="s">
        <v>59</v>
      </c>
      <c r="B41" s="200" t="s">
        <v>22</v>
      </c>
      <c r="C41" s="201">
        <f>E9+H9+N9+E18+H18+N18+E25+H25+Q25</f>
        <v>680</v>
      </c>
      <c r="D41" s="202">
        <v>9</v>
      </c>
      <c r="E41" s="203">
        <f t="shared" si="3"/>
        <v>75.55555555555556</v>
      </c>
      <c r="F41" s="204">
        <f t="shared" si="4"/>
        <v>7</v>
      </c>
    </row>
    <row r="42" spans="1:6" ht="15">
      <c r="A42" s="205"/>
      <c r="B42" s="205"/>
      <c r="C42" s="205"/>
      <c r="D42" s="206">
        <f>SUM(D35:D41)</f>
        <v>99</v>
      </c>
      <c r="E42" s="205"/>
      <c r="F42" s="205"/>
    </row>
  </sheetData>
  <sheetProtection sheet="1"/>
  <dataValidations count="1">
    <dataValidation type="list" allowBlank="1" showInputMessage="1" showErrorMessage="1" sqref="M19">
      <formula1>$L$1:$L$2</formula1>
    </dataValidation>
  </dataValidations>
  <printOptions gridLines="1"/>
  <pageMargins left="0.31496062992125984" right="0.11811023622047245" top="0.35433070866141736" bottom="0" header="0.31496062992125984" footer="0.118110236220472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2017-06-15T18:04:47Z</dcterms:created>
  <dcterms:modified xsi:type="dcterms:W3CDTF">2017-06-15T18:06:41Z</dcterms:modified>
  <cp:category/>
  <cp:version/>
  <cp:contentType/>
  <cp:contentStatus/>
</cp:coreProperties>
</file>